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325"/>
  <workbookPr/>
  <mc:AlternateContent xmlns:mc="http://schemas.openxmlformats.org/markup-compatibility/2006">
    <mc:Choice Requires="x15">
      <x15ac:absPath xmlns:x15ac="http://schemas.microsoft.com/office/spreadsheetml/2010/11/ac" url="C:\Users\Luděk\Documents\Zakázky\Benešov_U_nádraží\Uznatelné_neuznatelné\"/>
    </mc:Choice>
  </mc:AlternateContent>
  <xr:revisionPtr revIDLastSave="0" documentId="13_ncr:1_{EAE050EE-AD15-4177-BFDB-AB9684FC244E}" xr6:coauthVersionLast="45" xr6:coauthVersionMax="45" xr10:uidLastSave="{00000000-0000-0000-0000-000000000000}"/>
  <bookViews>
    <workbookView xWindow="28680" yWindow="-120" windowWidth="29040" windowHeight="15840" activeTab="1" xr2:uid="{00000000-000D-0000-FFFF-FFFF00000000}"/>
  </bookViews>
  <sheets>
    <sheet name="Rekapitulace stavby" sheetId="1" r:id="rId1"/>
    <sheet name="VOP k ceně díla" sheetId="6" r:id="rId2"/>
    <sheet name="SO101 - SO 101 - Komunika..." sheetId="2" r:id="rId3"/>
    <sheet name="VON - VON - Vedlejší a os..." sheetId="3" r:id="rId4"/>
    <sheet name="Seznam figur" sheetId="4" r:id="rId5"/>
    <sheet name="Pokyny pro vyplnění" sheetId="5" r:id="rId6"/>
  </sheets>
  <definedNames>
    <definedName name="_xlnm._FilterDatabase" localSheetId="2" hidden="1">'SO101 - SO 101 - Komunika...'!$C$90:$K$699</definedName>
    <definedName name="_xlnm._FilterDatabase" localSheetId="3" hidden="1">'VON - VON - Vedlejší a os...'!$C$84:$K$112</definedName>
    <definedName name="_xlnm.Print_Titles" localSheetId="0">'Rekapitulace stavby'!$52:$52</definedName>
    <definedName name="_xlnm.Print_Titles" localSheetId="4">'Seznam figur'!$9:$9</definedName>
    <definedName name="_xlnm.Print_Titles" localSheetId="2">'SO101 - SO 101 - Komunika...'!$90:$90</definedName>
    <definedName name="_xlnm.Print_Titles" localSheetId="3">'VON - VON - Vedlejší a os...'!$84:$84</definedName>
    <definedName name="_xlnm.Print_Area" localSheetId="5">'Pokyny pro vyplnění'!$B$2:$K$71,'Pokyny pro vyplnění'!$B$74:$K$118,'Pokyny pro vyplnění'!$B$121:$K$190,'Pokyny pro vyplnění'!$B$198:$K$218</definedName>
    <definedName name="_xlnm.Print_Area" localSheetId="0">'Rekapitulace stavby'!$D$4:$AO$36,'Rekapitulace stavby'!$C$42:$AQ$57</definedName>
    <definedName name="_xlnm.Print_Area" localSheetId="4">'Seznam figur'!$C$4:$G$66</definedName>
    <definedName name="_xlnm.Print_Area" localSheetId="2">'SO101 - SO 101 - Komunika...'!$C$4:$J$39,'SO101 - SO 101 - Komunika...'!$C$45:$J$72,'SO101 - SO 101 - Komunika...'!$C$78:$K$699</definedName>
    <definedName name="_xlnm.Print_Area" localSheetId="3">'VON - VON - Vedlejší a os...'!$C$4:$J$39,'VON - VON - Vedlejší a os...'!$C$45:$J$66,'VON - VON - Vedlejší a os...'!$C$72:$K$112</definedName>
    <definedName name="_xlnm.Print_Area" localSheetId="1">'VOP k ceně díla'!$A$1:$A$52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 i="4" l="1"/>
  <c r="J37" i="3"/>
  <c r="J36" i="3"/>
  <c r="AY56" i="1"/>
  <c r="J35" i="3"/>
  <c r="AX56" i="1" s="1"/>
  <c r="BI112" i="3"/>
  <c r="BH112" i="3"/>
  <c r="BG112" i="3"/>
  <c r="BF112" i="3"/>
  <c r="T112" i="3"/>
  <c r="R112" i="3"/>
  <c r="P112" i="3"/>
  <c r="BI111" i="3"/>
  <c r="BH111" i="3"/>
  <c r="BG111" i="3"/>
  <c r="BF111" i="3"/>
  <c r="T111" i="3"/>
  <c r="R111" i="3"/>
  <c r="P111" i="3"/>
  <c r="BI110" i="3"/>
  <c r="BH110" i="3"/>
  <c r="BG110" i="3"/>
  <c r="BF110" i="3"/>
  <c r="T110" i="3"/>
  <c r="R110" i="3"/>
  <c r="P110" i="3"/>
  <c r="BI109" i="3"/>
  <c r="BH109" i="3"/>
  <c r="BG109" i="3"/>
  <c r="BF109" i="3"/>
  <c r="T109" i="3"/>
  <c r="R109" i="3"/>
  <c r="P109" i="3"/>
  <c r="BI107" i="3"/>
  <c r="BH107" i="3"/>
  <c r="BG107" i="3"/>
  <c r="BF107" i="3"/>
  <c r="T107" i="3"/>
  <c r="T106" i="3"/>
  <c r="R107" i="3"/>
  <c r="R106" i="3" s="1"/>
  <c r="P107" i="3"/>
  <c r="P106" i="3" s="1"/>
  <c r="BI105" i="3"/>
  <c r="BH105" i="3"/>
  <c r="BG105" i="3"/>
  <c r="BF105" i="3"/>
  <c r="T105" i="3"/>
  <c r="R105" i="3"/>
  <c r="P105" i="3"/>
  <c r="BI104" i="3"/>
  <c r="BH104" i="3"/>
  <c r="BG104" i="3"/>
  <c r="BF104" i="3"/>
  <c r="T104" i="3"/>
  <c r="R104" i="3"/>
  <c r="P104" i="3"/>
  <c r="BI103" i="3"/>
  <c r="BH103" i="3"/>
  <c r="BG103" i="3"/>
  <c r="BF103" i="3"/>
  <c r="T103" i="3"/>
  <c r="R103" i="3"/>
  <c r="P103" i="3"/>
  <c r="BI102" i="3"/>
  <c r="BH102" i="3"/>
  <c r="BG102" i="3"/>
  <c r="BF102" i="3"/>
  <c r="T102" i="3"/>
  <c r="R102" i="3"/>
  <c r="P102" i="3"/>
  <c r="BI101" i="3"/>
  <c r="BH101" i="3"/>
  <c r="BG101" i="3"/>
  <c r="BF101" i="3"/>
  <c r="T101" i="3"/>
  <c r="R101" i="3"/>
  <c r="P101" i="3"/>
  <c r="BI99" i="3"/>
  <c r="BH99" i="3"/>
  <c r="BG99" i="3"/>
  <c r="BF99" i="3"/>
  <c r="T99" i="3"/>
  <c r="R99" i="3"/>
  <c r="P99" i="3"/>
  <c r="BI98" i="3"/>
  <c r="BH98" i="3"/>
  <c r="BG98" i="3"/>
  <c r="BF98" i="3"/>
  <c r="T98" i="3"/>
  <c r="R98" i="3"/>
  <c r="P98" i="3"/>
  <c r="BI97" i="3"/>
  <c r="BH97" i="3"/>
  <c r="BG97" i="3"/>
  <c r="BF97" i="3"/>
  <c r="T97" i="3"/>
  <c r="R97" i="3"/>
  <c r="P97" i="3"/>
  <c r="BI96" i="3"/>
  <c r="BH96" i="3"/>
  <c r="BG96" i="3"/>
  <c r="BF96" i="3"/>
  <c r="T96" i="3"/>
  <c r="R96" i="3"/>
  <c r="P96" i="3"/>
  <c r="BI95" i="3"/>
  <c r="BH95" i="3"/>
  <c r="BG95" i="3"/>
  <c r="BF95" i="3"/>
  <c r="T95" i="3"/>
  <c r="R95" i="3"/>
  <c r="P95" i="3"/>
  <c r="BI93" i="3"/>
  <c r="BH93" i="3"/>
  <c r="BG93" i="3"/>
  <c r="BF93" i="3"/>
  <c r="T93" i="3"/>
  <c r="R93" i="3"/>
  <c r="P93" i="3"/>
  <c r="BI92" i="3"/>
  <c r="BH92" i="3"/>
  <c r="BG92" i="3"/>
  <c r="BF92" i="3"/>
  <c r="T92" i="3"/>
  <c r="R92" i="3"/>
  <c r="P92" i="3"/>
  <c r="BI91" i="3"/>
  <c r="BH91" i="3"/>
  <c r="BG91" i="3"/>
  <c r="BF91" i="3"/>
  <c r="T91" i="3"/>
  <c r="R91" i="3"/>
  <c r="P91" i="3"/>
  <c r="BI90" i="3"/>
  <c r="BH90" i="3"/>
  <c r="BG90" i="3"/>
  <c r="BF90" i="3"/>
  <c r="T90" i="3"/>
  <c r="R90" i="3"/>
  <c r="P90" i="3"/>
  <c r="BI89" i="3"/>
  <c r="BH89" i="3"/>
  <c r="BG89" i="3"/>
  <c r="BF89" i="3"/>
  <c r="T89" i="3"/>
  <c r="R89" i="3"/>
  <c r="P89" i="3"/>
  <c r="BI88" i="3"/>
  <c r="BH88" i="3"/>
  <c r="BG88" i="3"/>
  <c r="BF88" i="3"/>
  <c r="T88" i="3"/>
  <c r="R88" i="3"/>
  <c r="P88" i="3"/>
  <c r="J82" i="3"/>
  <c r="J81" i="3"/>
  <c r="F81" i="3"/>
  <c r="F79" i="3"/>
  <c r="E77" i="3"/>
  <c r="J55" i="3"/>
  <c r="J54" i="3"/>
  <c r="F54" i="3"/>
  <c r="F52" i="3"/>
  <c r="E50" i="3"/>
  <c r="J18" i="3"/>
  <c r="E18" i="3"/>
  <c r="F82" i="3"/>
  <c r="J17" i="3"/>
  <c r="J12" i="3"/>
  <c r="J79" i="3"/>
  <c r="E7" i="3"/>
  <c r="E48" i="3" s="1"/>
  <c r="J37" i="2"/>
  <c r="J36" i="2"/>
  <c r="AY55" i="1"/>
  <c r="J35" i="2"/>
  <c r="AX55" i="1"/>
  <c r="BI695" i="2"/>
  <c r="BH695" i="2"/>
  <c r="BG695" i="2"/>
  <c r="BF695" i="2"/>
  <c r="T695" i="2"/>
  <c r="T694" i="2" s="1"/>
  <c r="R695" i="2"/>
  <c r="R694" i="2"/>
  <c r="P695" i="2"/>
  <c r="P694" i="2"/>
  <c r="BI692" i="2"/>
  <c r="BH692" i="2"/>
  <c r="BG692" i="2"/>
  <c r="BF692" i="2"/>
  <c r="T692" i="2"/>
  <c r="T691" i="2" s="1"/>
  <c r="R692" i="2"/>
  <c r="R691" i="2" s="1"/>
  <c r="P692" i="2"/>
  <c r="P691" i="2"/>
  <c r="BI686" i="2"/>
  <c r="BH686" i="2"/>
  <c r="BG686" i="2"/>
  <c r="BF686" i="2"/>
  <c r="T686" i="2"/>
  <c r="R686" i="2"/>
  <c r="P686" i="2"/>
  <c r="BI681" i="2"/>
  <c r="BH681" i="2"/>
  <c r="BG681" i="2"/>
  <c r="BF681" i="2"/>
  <c r="T681" i="2"/>
  <c r="R681" i="2"/>
  <c r="P681" i="2"/>
  <c r="BI676" i="2"/>
  <c r="BH676" i="2"/>
  <c r="BG676" i="2"/>
  <c r="BF676" i="2"/>
  <c r="T676" i="2"/>
  <c r="R676" i="2"/>
  <c r="P676" i="2"/>
  <c r="BI673" i="2"/>
  <c r="BH673" i="2"/>
  <c r="BG673" i="2"/>
  <c r="BF673" i="2"/>
  <c r="T673" i="2"/>
  <c r="R673" i="2"/>
  <c r="P673" i="2"/>
  <c r="BI664" i="2"/>
  <c r="BH664" i="2"/>
  <c r="BG664" i="2"/>
  <c r="BF664" i="2"/>
  <c r="T664" i="2"/>
  <c r="R664" i="2"/>
  <c r="P664" i="2"/>
  <c r="BI661" i="2"/>
  <c r="BH661" i="2"/>
  <c r="BG661" i="2"/>
  <c r="BF661" i="2"/>
  <c r="T661" i="2"/>
  <c r="R661" i="2"/>
  <c r="P661" i="2"/>
  <c r="BI658" i="2"/>
  <c r="BH658" i="2"/>
  <c r="BG658" i="2"/>
  <c r="BF658" i="2"/>
  <c r="T658" i="2"/>
  <c r="R658" i="2"/>
  <c r="P658" i="2"/>
  <c r="BI655" i="2"/>
  <c r="BH655" i="2"/>
  <c r="BG655" i="2"/>
  <c r="BF655" i="2"/>
  <c r="T655" i="2"/>
  <c r="R655" i="2"/>
  <c r="P655" i="2"/>
  <c r="BI648" i="2"/>
  <c r="BH648" i="2"/>
  <c r="BG648" i="2"/>
  <c r="BF648" i="2"/>
  <c r="T648" i="2"/>
  <c r="R648" i="2"/>
  <c r="P648" i="2"/>
  <c r="BI645" i="2"/>
  <c r="BH645" i="2"/>
  <c r="BG645" i="2"/>
  <c r="BF645" i="2"/>
  <c r="T645" i="2"/>
  <c r="R645" i="2"/>
  <c r="P645" i="2"/>
  <c r="BI640" i="2"/>
  <c r="BH640" i="2"/>
  <c r="BG640" i="2"/>
  <c r="BF640" i="2"/>
  <c r="T640" i="2"/>
  <c r="R640" i="2"/>
  <c r="P640" i="2"/>
  <c r="BI633" i="2"/>
  <c r="BH633" i="2"/>
  <c r="BG633" i="2"/>
  <c r="BF633" i="2"/>
  <c r="T633" i="2"/>
  <c r="R633" i="2"/>
  <c r="P633" i="2"/>
  <c r="BI627" i="2"/>
  <c r="BH627" i="2"/>
  <c r="BG627" i="2"/>
  <c r="BF627" i="2"/>
  <c r="T627" i="2"/>
  <c r="R627" i="2"/>
  <c r="P627" i="2"/>
  <c r="BI622" i="2"/>
  <c r="BH622" i="2"/>
  <c r="BG622" i="2"/>
  <c r="BF622" i="2"/>
  <c r="T622" i="2"/>
  <c r="R622" i="2"/>
  <c r="P622" i="2"/>
  <c r="BI615" i="2"/>
  <c r="BH615" i="2"/>
  <c r="BG615" i="2"/>
  <c r="BF615" i="2"/>
  <c r="T615" i="2"/>
  <c r="R615" i="2"/>
  <c r="P615" i="2"/>
  <c r="BI608" i="2"/>
  <c r="BH608" i="2"/>
  <c r="BG608" i="2"/>
  <c r="BF608" i="2"/>
  <c r="T608" i="2"/>
  <c r="R608" i="2"/>
  <c r="P608" i="2"/>
  <c r="BI601" i="2"/>
  <c r="BH601" i="2"/>
  <c r="BG601" i="2"/>
  <c r="BF601" i="2"/>
  <c r="T601" i="2"/>
  <c r="R601" i="2"/>
  <c r="P601" i="2"/>
  <c r="BI594" i="2"/>
  <c r="BH594" i="2"/>
  <c r="BG594" i="2"/>
  <c r="BF594" i="2"/>
  <c r="T594" i="2"/>
  <c r="R594" i="2"/>
  <c r="P594" i="2"/>
  <c r="BI587" i="2"/>
  <c r="BH587" i="2"/>
  <c r="BG587" i="2"/>
  <c r="BF587" i="2"/>
  <c r="T587" i="2"/>
  <c r="R587" i="2"/>
  <c r="P587" i="2"/>
  <c r="BI580" i="2"/>
  <c r="BH580" i="2"/>
  <c r="BG580" i="2"/>
  <c r="BF580" i="2"/>
  <c r="T580" i="2"/>
  <c r="R580" i="2"/>
  <c r="P580" i="2"/>
  <c r="BI570" i="2"/>
  <c r="BH570" i="2"/>
  <c r="BG570" i="2"/>
  <c r="BF570" i="2"/>
  <c r="T570" i="2"/>
  <c r="R570" i="2"/>
  <c r="P570" i="2"/>
  <c r="BI565" i="2"/>
  <c r="BH565" i="2"/>
  <c r="BG565" i="2"/>
  <c r="BF565" i="2"/>
  <c r="T565" i="2"/>
  <c r="R565" i="2"/>
  <c r="P565" i="2"/>
  <c r="BI561" i="2"/>
  <c r="BH561" i="2"/>
  <c r="BG561" i="2"/>
  <c r="BF561" i="2"/>
  <c r="T561" i="2"/>
  <c r="R561" i="2"/>
  <c r="P561" i="2"/>
  <c r="BI558" i="2"/>
  <c r="BH558" i="2"/>
  <c r="BG558" i="2"/>
  <c r="BF558" i="2"/>
  <c r="T558" i="2"/>
  <c r="R558" i="2"/>
  <c r="P558" i="2"/>
  <c r="BI552" i="2"/>
  <c r="BH552" i="2"/>
  <c r="BG552" i="2"/>
  <c r="BF552" i="2"/>
  <c r="T552" i="2"/>
  <c r="R552" i="2"/>
  <c r="P552" i="2"/>
  <c r="BI546" i="2"/>
  <c r="BH546" i="2"/>
  <c r="BG546" i="2"/>
  <c r="BF546" i="2"/>
  <c r="T546" i="2"/>
  <c r="R546" i="2"/>
  <c r="P546" i="2"/>
  <c r="BI540" i="2"/>
  <c r="BH540" i="2"/>
  <c r="BG540" i="2"/>
  <c r="BF540" i="2"/>
  <c r="T540" i="2"/>
  <c r="R540" i="2"/>
  <c r="P540" i="2"/>
  <c r="BI534" i="2"/>
  <c r="BH534" i="2"/>
  <c r="BG534" i="2"/>
  <c r="BF534" i="2"/>
  <c r="T534" i="2"/>
  <c r="R534" i="2"/>
  <c r="P534" i="2"/>
  <c r="BI528" i="2"/>
  <c r="BH528" i="2"/>
  <c r="BG528" i="2"/>
  <c r="BF528" i="2"/>
  <c r="T528" i="2"/>
  <c r="R528" i="2"/>
  <c r="P528" i="2"/>
  <c r="BI526" i="2"/>
  <c r="BH526" i="2"/>
  <c r="BG526" i="2"/>
  <c r="BF526" i="2"/>
  <c r="T526" i="2"/>
  <c r="R526" i="2"/>
  <c r="P526" i="2"/>
  <c r="BI519" i="2"/>
  <c r="BH519" i="2"/>
  <c r="BG519" i="2"/>
  <c r="BF519" i="2"/>
  <c r="T519" i="2"/>
  <c r="R519" i="2"/>
  <c r="P519" i="2"/>
  <c r="BI515" i="2"/>
  <c r="BH515" i="2"/>
  <c r="BG515" i="2"/>
  <c r="BF515" i="2"/>
  <c r="T515" i="2"/>
  <c r="R515" i="2"/>
  <c r="P515" i="2"/>
  <c r="BI513" i="2"/>
  <c r="BH513" i="2"/>
  <c r="BG513" i="2"/>
  <c r="BF513" i="2"/>
  <c r="T513" i="2"/>
  <c r="R513" i="2"/>
  <c r="P513" i="2"/>
  <c r="BI507" i="2"/>
  <c r="BH507" i="2"/>
  <c r="BG507" i="2"/>
  <c r="BF507" i="2"/>
  <c r="T507" i="2"/>
  <c r="R507" i="2"/>
  <c r="P507" i="2"/>
  <c r="BI501" i="2"/>
  <c r="BH501" i="2"/>
  <c r="BG501" i="2"/>
  <c r="BF501" i="2"/>
  <c r="T501" i="2"/>
  <c r="R501" i="2"/>
  <c r="P501" i="2"/>
  <c r="BI498" i="2"/>
  <c r="BH498" i="2"/>
  <c r="BG498" i="2"/>
  <c r="BF498" i="2"/>
  <c r="T498" i="2"/>
  <c r="R498" i="2"/>
  <c r="P498" i="2"/>
  <c r="BI492" i="2"/>
  <c r="BH492" i="2"/>
  <c r="BG492" i="2"/>
  <c r="BF492" i="2"/>
  <c r="T492" i="2"/>
  <c r="R492" i="2"/>
  <c r="P492" i="2"/>
  <c r="BI489" i="2"/>
  <c r="BH489" i="2"/>
  <c r="BG489" i="2"/>
  <c r="BF489" i="2"/>
  <c r="T489" i="2"/>
  <c r="R489" i="2"/>
  <c r="P489" i="2"/>
  <c r="BI483" i="2"/>
  <c r="BH483" i="2"/>
  <c r="BG483" i="2"/>
  <c r="BF483" i="2"/>
  <c r="T483" i="2"/>
  <c r="R483" i="2"/>
  <c r="P483" i="2"/>
  <c r="BI480" i="2"/>
  <c r="BH480" i="2"/>
  <c r="BG480" i="2"/>
  <c r="BF480" i="2"/>
  <c r="T480" i="2"/>
  <c r="R480" i="2"/>
  <c r="P480" i="2"/>
  <c r="BI474" i="2"/>
  <c r="BH474" i="2"/>
  <c r="BG474" i="2"/>
  <c r="BF474" i="2"/>
  <c r="T474" i="2"/>
  <c r="R474" i="2"/>
  <c r="P474" i="2"/>
  <c r="BI471" i="2"/>
  <c r="BH471" i="2"/>
  <c r="BG471" i="2"/>
  <c r="BF471" i="2"/>
  <c r="T471" i="2"/>
  <c r="R471" i="2"/>
  <c r="P471" i="2"/>
  <c r="BI468" i="2"/>
  <c r="BH468" i="2"/>
  <c r="BG468" i="2"/>
  <c r="BF468" i="2"/>
  <c r="T468" i="2"/>
  <c r="R468" i="2"/>
  <c r="P468" i="2"/>
  <c r="BI462" i="2"/>
  <c r="BH462" i="2"/>
  <c r="BG462" i="2"/>
  <c r="BF462" i="2"/>
  <c r="T462" i="2"/>
  <c r="R462" i="2"/>
  <c r="P462" i="2"/>
  <c r="BI455" i="2"/>
  <c r="BH455" i="2"/>
  <c r="BG455" i="2"/>
  <c r="BF455" i="2"/>
  <c r="T455" i="2"/>
  <c r="R455" i="2"/>
  <c r="P455" i="2"/>
  <c r="BI452" i="2"/>
  <c r="BH452" i="2"/>
  <c r="BG452" i="2"/>
  <c r="BF452" i="2"/>
  <c r="T452" i="2"/>
  <c r="R452" i="2"/>
  <c r="P452" i="2"/>
  <c r="BI446" i="2"/>
  <c r="BH446" i="2"/>
  <c r="BG446" i="2"/>
  <c r="BF446" i="2"/>
  <c r="T446" i="2"/>
  <c r="R446" i="2"/>
  <c r="P446" i="2"/>
  <c r="BI444" i="2"/>
  <c r="BH444" i="2"/>
  <c r="BG444" i="2"/>
  <c r="BF444" i="2"/>
  <c r="T444" i="2"/>
  <c r="R444" i="2"/>
  <c r="P444" i="2"/>
  <c r="BI438" i="2"/>
  <c r="BH438" i="2"/>
  <c r="BG438" i="2"/>
  <c r="BF438" i="2"/>
  <c r="T438" i="2"/>
  <c r="R438" i="2"/>
  <c r="P438" i="2"/>
  <c r="BI437" i="2"/>
  <c r="BH437" i="2"/>
  <c r="BG437" i="2"/>
  <c r="BF437" i="2"/>
  <c r="T437" i="2"/>
  <c r="R437" i="2"/>
  <c r="P437" i="2"/>
  <c r="BI436" i="2"/>
  <c r="BH436" i="2"/>
  <c r="BG436" i="2"/>
  <c r="BF436" i="2"/>
  <c r="T436" i="2"/>
  <c r="R436" i="2"/>
  <c r="P436" i="2"/>
  <c r="BI430" i="2"/>
  <c r="BH430" i="2"/>
  <c r="BG430" i="2"/>
  <c r="BF430" i="2"/>
  <c r="T430" i="2"/>
  <c r="R430" i="2"/>
  <c r="P430" i="2"/>
  <c r="BI426" i="2"/>
  <c r="BH426" i="2"/>
  <c r="BG426" i="2"/>
  <c r="BF426" i="2"/>
  <c r="T426" i="2"/>
  <c r="R426" i="2"/>
  <c r="P426" i="2"/>
  <c r="BI424" i="2"/>
  <c r="BH424" i="2"/>
  <c r="BG424" i="2"/>
  <c r="BF424" i="2"/>
  <c r="T424" i="2"/>
  <c r="R424" i="2"/>
  <c r="P424" i="2"/>
  <c r="BI422" i="2"/>
  <c r="BH422" i="2"/>
  <c r="BG422" i="2"/>
  <c r="BF422" i="2"/>
  <c r="T422" i="2"/>
  <c r="R422" i="2"/>
  <c r="P422" i="2"/>
  <c r="BI420" i="2"/>
  <c r="BH420" i="2"/>
  <c r="BG420" i="2"/>
  <c r="BF420" i="2"/>
  <c r="T420" i="2"/>
  <c r="R420" i="2"/>
  <c r="P420" i="2"/>
  <c r="BI418" i="2"/>
  <c r="BH418" i="2"/>
  <c r="BG418" i="2"/>
  <c r="BF418" i="2"/>
  <c r="T418" i="2"/>
  <c r="R418" i="2"/>
  <c r="P418" i="2"/>
  <c r="BI412" i="2"/>
  <c r="BH412" i="2"/>
  <c r="BG412" i="2"/>
  <c r="BF412" i="2"/>
  <c r="T412" i="2"/>
  <c r="R412" i="2"/>
  <c r="P412" i="2"/>
  <c r="BI405" i="2"/>
  <c r="BH405" i="2"/>
  <c r="BG405" i="2"/>
  <c r="BF405" i="2"/>
  <c r="T405" i="2"/>
  <c r="R405" i="2"/>
  <c r="P405" i="2"/>
  <c r="BI400" i="2"/>
  <c r="BH400" i="2"/>
  <c r="BG400" i="2"/>
  <c r="BF400" i="2"/>
  <c r="T400" i="2"/>
  <c r="R400" i="2"/>
  <c r="P400" i="2"/>
  <c r="BI397" i="2"/>
  <c r="BH397" i="2"/>
  <c r="BG397" i="2"/>
  <c r="BF397" i="2"/>
  <c r="T397" i="2"/>
  <c r="R397" i="2"/>
  <c r="P397" i="2"/>
  <c r="BI390" i="2"/>
  <c r="BH390" i="2"/>
  <c r="BG390" i="2"/>
  <c r="BF390" i="2"/>
  <c r="T390" i="2"/>
  <c r="R390" i="2"/>
  <c r="P390" i="2"/>
  <c r="BI387" i="2"/>
  <c r="BH387" i="2"/>
  <c r="BG387" i="2"/>
  <c r="BF387" i="2"/>
  <c r="T387" i="2"/>
  <c r="R387" i="2"/>
  <c r="P387" i="2"/>
  <c r="BI380" i="2"/>
  <c r="BH380" i="2"/>
  <c r="BG380" i="2"/>
  <c r="BF380" i="2"/>
  <c r="T380" i="2"/>
  <c r="R380" i="2"/>
  <c r="P380" i="2"/>
  <c r="BI373" i="2"/>
  <c r="BH373" i="2"/>
  <c r="BG373" i="2"/>
  <c r="BF373" i="2"/>
  <c r="T373" i="2"/>
  <c r="R373" i="2"/>
  <c r="P373" i="2"/>
  <c r="BI366" i="2"/>
  <c r="BH366" i="2"/>
  <c r="BG366" i="2"/>
  <c r="BF366" i="2"/>
  <c r="T366" i="2"/>
  <c r="T365" i="2" s="1"/>
  <c r="R366" i="2"/>
  <c r="R365" i="2" s="1"/>
  <c r="P366" i="2"/>
  <c r="P365" i="2"/>
  <c r="BI357" i="2"/>
  <c r="BH357" i="2"/>
  <c r="BG357" i="2"/>
  <c r="BF357" i="2"/>
  <c r="T357" i="2"/>
  <c r="R357" i="2"/>
  <c r="P357" i="2"/>
  <c r="BI349" i="2"/>
  <c r="BH349" i="2"/>
  <c r="BG349" i="2"/>
  <c r="BF349" i="2"/>
  <c r="T349" i="2"/>
  <c r="R349" i="2"/>
  <c r="P349" i="2"/>
  <c r="BI338" i="2"/>
  <c r="BH338" i="2"/>
  <c r="BG338" i="2"/>
  <c r="BF338" i="2"/>
  <c r="T338" i="2"/>
  <c r="R338" i="2"/>
  <c r="P338" i="2"/>
  <c r="BI331" i="2"/>
  <c r="BH331" i="2"/>
  <c r="BG331" i="2"/>
  <c r="BF331" i="2"/>
  <c r="T331" i="2"/>
  <c r="R331" i="2"/>
  <c r="P331" i="2"/>
  <c r="BI323" i="2"/>
  <c r="BH323" i="2"/>
  <c r="BG323" i="2"/>
  <c r="BF323" i="2"/>
  <c r="T323" i="2"/>
  <c r="R323" i="2"/>
  <c r="P323" i="2"/>
  <c r="BI315" i="2"/>
  <c r="BH315" i="2"/>
  <c r="BG315" i="2"/>
  <c r="BF315" i="2"/>
  <c r="T315" i="2"/>
  <c r="R315" i="2"/>
  <c r="P315" i="2"/>
  <c r="BI307" i="2"/>
  <c r="BH307" i="2"/>
  <c r="BG307" i="2"/>
  <c r="BF307" i="2"/>
  <c r="T307" i="2"/>
  <c r="R307" i="2"/>
  <c r="P307" i="2"/>
  <c r="BI299" i="2"/>
  <c r="BH299" i="2"/>
  <c r="BG299" i="2"/>
  <c r="BF299" i="2"/>
  <c r="T299" i="2"/>
  <c r="T298" i="2"/>
  <c r="R299" i="2"/>
  <c r="R298" i="2"/>
  <c r="P299" i="2"/>
  <c r="P298" i="2" s="1"/>
  <c r="BI291" i="2"/>
  <c r="BH291" i="2"/>
  <c r="BG291" i="2"/>
  <c r="BF291" i="2"/>
  <c r="T291" i="2"/>
  <c r="T290" i="2" s="1"/>
  <c r="R291" i="2"/>
  <c r="R290" i="2"/>
  <c r="P291" i="2"/>
  <c r="P290" i="2"/>
  <c r="BI276" i="2"/>
  <c r="BH276" i="2"/>
  <c r="BG276" i="2"/>
  <c r="BF276" i="2"/>
  <c r="T276" i="2"/>
  <c r="R276" i="2"/>
  <c r="P276" i="2"/>
  <c r="BI274" i="2"/>
  <c r="BH274" i="2"/>
  <c r="BG274" i="2"/>
  <c r="BF274" i="2"/>
  <c r="T274" i="2"/>
  <c r="R274" i="2"/>
  <c r="P274" i="2"/>
  <c r="BI267" i="2"/>
  <c r="BH267" i="2"/>
  <c r="BG267" i="2"/>
  <c r="BF267" i="2"/>
  <c r="T267" i="2"/>
  <c r="R267" i="2"/>
  <c r="P267" i="2"/>
  <c r="BI260" i="2"/>
  <c r="BH260" i="2"/>
  <c r="BG260" i="2"/>
  <c r="BF260" i="2"/>
  <c r="T260" i="2"/>
  <c r="R260" i="2"/>
  <c r="P260" i="2"/>
  <c r="BI257" i="2"/>
  <c r="BH257" i="2"/>
  <c r="BG257" i="2"/>
  <c r="BF257" i="2"/>
  <c r="T257" i="2"/>
  <c r="R257" i="2"/>
  <c r="P257" i="2"/>
  <c r="BI250" i="2"/>
  <c r="BH250" i="2"/>
  <c r="BG250" i="2"/>
  <c r="BF250" i="2"/>
  <c r="T250" i="2"/>
  <c r="R250" i="2"/>
  <c r="P250" i="2"/>
  <c r="BI242" i="2"/>
  <c r="BH242" i="2"/>
  <c r="BG242" i="2"/>
  <c r="BF242" i="2"/>
  <c r="T242" i="2"/>
  <c r="R242" i="2"/>
  <c r="P242" i="2"/>
  <c r="BI231" i="2"/>
  <c r="BH231" i="2"/>
  <c r="BG231" i="2"/>
  <c r="BF231" i="2"/>
  <c r="T231" i="2"/>
  <c r="R231" i="2"/>
  <c r="P231" i="2"/>
  <c r="BI229" i="2"/>
  <c r="BH229" i="2"/>
  <c r="BG229" i="2"/>
  <c r="BF229" i="2"/>
  <c r="T229" i="2"/>
  <c r="R229" i="2"/>
  <c r="P229" i="2"/>
  <c r="BI220" i="2"/>
  <c r="BH220" i="2"/>
  <c r="BG220" i="2"/>
  <c r="BF220" i="2"/>
  <c r="T220" i="2"/>
  <c r="R220" i="2"/>
  <c r="P220" i="2"/>
  <c r="BI218" i="2"/>
  <c r="BH218" i="2"/>
  <c r="BG218" i="2"/>
  <c r="BF218" i="2"/>
  <c r="T218" i="2"/>
  <c r="R218" i="2"/>
  <c r="P218" i="2"/>
  <c r="BI208" i="2"/>
  <c r="BH208" i="2"/>
  <c r="BG208" i="2"/>
  <c r="BF208" i="2"/>
  <c r="T208" i="2"/>
  <c r="R208" i="2"/>
  <c r="P208" i="2"/>
  <c r="BI200" i="2"/>
  <c r="BH200" i="2"/>
  <c r="BG200" i="2"/>
  <c r="BF200" i="2"/>
  <c r="T200" i="2"/>
  <c r="R200" i="2"/>
  <c r="P200" i="2"/>
  <c r="BI193" i="2"/>
  <c r="BH193" i="2"/>
  <c r="BG193" i="2"/>
  <c r="BF193" i="2"/>
  <c r="T193" i="2"/>
  <c r="R193" i="2"/>
  <c r="P193" i="2"/>
  <c r="BI190" i="2"/>
  <c r="BH190" i="2"/>
  <c r="BG190" i="2"/>
  <c r="BF190" i="2"/>
  <c r="T190" i="2"/>
  <c r="R190" i="2"/>
  <c r="P190" i="2"/>
  <c r="BI187" i="2"/>
  <c r="BH187" i="2"/>
  <c r="BG187" i="2"/>
  <c r="BF187" i="2"/>
  <c r="T187" i="2"/>
  <c r="R187" i="2"/>
  <c r="P187" i="2"/>
  <c r="BI184" i="2"/>
  <c r="BH184" i="2"/>
  <c r="BG184" i="2"/>
  <c r="BF184" i="2"/>
  <c r="T184" i="2"/>
  <c r="R184" i="2"/>
  <c r="P184" i="2"/>
  <c r="BI177" i="2"/>
  <c r="BH177" i="2"/>
  <c r="BG177" i="2"/>
  <c r="BF177" i="2"/>
  <c r="T177" i="2"/>
  <c r="R177" i="2"/>
  <c r="P177" i="2"/>
  <c r="BI173" i="2"/>
  <c r="BH173" i="2"/>
  <c r="BG173" i="2"/>
  <c r="BF173" i="2"/>
  <c r="T173" i="2"/>
  <c r="R173" i="2"/>
  <c r="P173" i="2"/>
  <c r="BI172" i="2"/>
  <c r="BH172" i="2"/>
  <c r="BG172" i="2"/>
  <c r="BF172" i="2"/>
  <c r="T172" i="2"/>
  <c r="R172" i="2"/>
  <c r="P172" i="2"/>
  <c r="BI165" i="2"/>
  <c r="BH165" i="2"/>
  <c r="BG165" i="2"/>
  <c r="BF165" i="2"/>
  <c r="T165" i="2"/>
  <c r="R165" i="2"/>
  <c r="P165" i="2"/>
  <c r="BI162" i="2"/>
  <c r="BH162" i="2"/>
  <c r="BG162" i="2"/>
  <c r="BF162" i="2"/>
  <c r="T162" i="2"/>
  <c r="R162" i="2"/>
  <c r="P162" i="2"/>
  <c r="BI154" i="2"/>
  <c r="BH154" i="2"/>
  <c r="BG154" i="2"/>
  <c r="BF154" i="2"/>
  <c r="T154" i="2"/>
  <c r="R154" i="2"/>
  <c r="P154" i="2"/>
  <c r="BI151" i="2"/>
  <c r="BH151" i="2"/>
  <c r="BG151" i="2"/>
  <c r="BF151" i="2"/>
  <c r="T151" i="2"/>
  <c r="R151" i="2"/>
  <c r="P151" i="2"/>
  <c r="BI143" i="2"/>
  <c r="BH143" i="2"/>
  <c r="BG143" i="2"/>
  <c r="BF143" i="2"/>
  <c r="T143" i="2"/>
  <c r="R143" i="2"/>
  <c r="P143" i="2"/>
  <c r="BI140" i="2"/>
  <c r="BH140" i="2"/>
  <c r="BG140" i="2"/>
  <c r="BF140" i="2"/>
  <c r="T140" i="2"/>
  <c r="R140" i="2"/>
  <c r="P140" i="2"/>
  <c r="BI130" i="2"/>
  <c r="BH130" i="2"/>
  <c r="BG130" i="2"/>
  <c r="BF130" i="2"/>
  <c r="T130" i="2"/>
  <c r="R130" i="2"/>
  <c r="P130" i="2"/>
  <c r="BI127" i="2"/>
  <c r="BH127" i="2"/>
  <c r="BG127" i="2"/>
  <c r="BF127" i="2"/>
  <c r="T127" i="2"/>
  <c r="R127" i="2"/>
  <c r="P127" i="2"/>
  <c r="BI122" i="2"/>
  <c r="BH122" i="2"/>
  <c r="BG122" i="2"/>
  <c r="BF122" i="2"/>
  <c r="T122" i="2"/>
  <c r="R122" i="2"/>
  <c r="P122" i="2"/>
  <c r="BI117" i="2"/>
  <c r="BH117" i="2"/>
  <c r="BG117" i="2"/>
  <c r="BF117" i="2"/>
  <c r="T117" i="2"/>
  <c r="R117" i="2"/>
  <c r="P117" i="2"/>
  <c r="BI111" i="2"/>
  <c r="BH111" i="2"/>
  <c r="BG111" i="2"/>
  <c r="BF111" i="2"/>
  <c r="T111" i="2"/>
  <c r="R111" i="2"/>
  <c r="P111" i="2"/>
  <c r="BI105" i="2"/>
  <c r="BH105" i="2"/>
  <c r="BG105" i="2"/>
  <c r="BF105" i="2"/>
  <c r="T105" i="2"/>
  <c r="R105" i="2"/>
  <c r="P105" i="2"/>
  <c r="BI99" i="2"/>
  <c r="BH99" i="2"/>
  <c r="BG99" i="2"/>
  <c r="BF99" i="2"/>
  <c r="T99" i="2"/>
  <c r="R99" i="2"/>
  <c r="P99" i="2"/>
  <c r="BI94" i="2"/>
  <c r="BH94" i="2"/>
  <c r="BG94" i="2"/>
  <c r="BF94" i="2"/>
  <c r="T94" i="2"/>
  <c r="R94" i="2"/>
  <c r="P94" i="2"/>
  <c r="J88" i="2"/>
  <c r="J87" i="2"/>
  <c r="F87" i="2"/>
  <c r="F85" i="2"/>
  <c r="E83" i="2"/>
  <c r="J55" i="2"/>
  <c r="J54" i="2"/>
  <c r="F54" i="2"/>
  <c r="F52" i="2"/>
  <c r="E50" i="2"/>
  <c r="J18" i="2"/>
  <c r="E18" i="2"/>
  <c r="F88" i="2" s="1"/>
  <c r="J17" i="2"/>
  <c r="J12" i="2"/>
  <c r="J52" i="2" s="1"/>
  <c r="E7" i="2"/>
  <c r="E81" i="2" s="1"/>
  <c r="L50" i="1"/>
  <c r="AM50" i="1"/>
  <c r="AM49" i="1"/>
  <c r="L49" i="1"/>
  <c r="AM47" i="1"/>
  <c r="L47" i="1"/>
  <c r="L45" i="1"/>
  <c r="L44" i="1"/>
  <c r="BK107" i="3"/>
  <c r="BK102" i="3"/>
  <c r="J96" i="3"/>
  <c r="BK437" i="2"/>
  <c r="J127" i="2"/>
  <c r="J633" i="2"/>
  <c r="BK315" i="2"/>
  <c r="BK89" i="3"/>
  <c r="BK307" i="2"/>
  <c r="J111" i="2"/>
  <c r="J519" i="2"/>
  <c r="BK436" i="2"/>
  <c r="BK515" i="2"/>
  <c r="J162" i="2"/>
  <c r="J405" i="2"/>
  <c r="BK692" i="2"/>
  <c r="BK552" i="2"/>
  <c r="BK492" i="2"/>
  <c r="J200" i="2"/>
  <c r="J601" i="2"/>
  <c r="BK331" i="2"/>
  <c r="J661" i="2"/>
  <c r="BK250" i="2"/>
  <c r="J177" i="2"/>
  <c r="J267" i="2"/>
  <c r="BK190" i="2"/>
  <c r="BK110" i="3"/>
  <c r="J101" i="3"/>
  <c r="J91" i="3"/>
  <c r="J430" i="2"/>
  <c r="J95" i="3"/>
  <c r="BK480" i="2"/>
  <c r="J418" i="2"/>
  <c r="BK99" i="2"/>
  <c r="BK430" i="2"/>
  <c r="BK127" i="2"/>
  <c r="BK507" i="2"/>
  <c r="BK608" i="2"/>
  <c r="BK615" i="2"/>
  <c r="BK695" i="2"/>
  <c r="BK565" i="2"/>
  <c r="J422" i="2"/>
  <c r="J594" i="2"/>
  <c r="J397" i="2"/>
  <c r="J173" i="2"/>
  <c r="BK276" i="2"/>
  <c r="BK260" i="2"/>
  <c r="BK422" i="2"/>
  <c r="BK105" i="2"/>
  <c r="BK418" i="2"/>
  <c r="BK111" i="3"/>
  <c r="J104" i="3"/>
  <c r="BK98" i="3"/>
  <c r="BK513" i="2"/>
  <c r="BK257" i="2"/>
  <c r="BK91" i="3"/>
  <c r="BK462" i="2"/>
  <c r="BK93" i="3"/>
  <c r="BK299" i="2"/>
  <c r="BK546" i="2"/>
  <c r="J140" i="2"/>
  <c r="J444" i="2"/>
  <c r="J648" i="2"/>
  <c r="BK357" i="2"/>
  <c r="BK676" i="2"/>
  <c r="BK580" i="2"/>
  <c r="J507" i="2"/>
  <c r="BK173" i="2"/>
  <c r="J546" i="2"/>
  <c r="J276" i="2"/>
  <c r="BK162" i="2"/>
  <c r="J424" i="2"/>
  <c r="BK117" i="2"/>
  <c r="J218" i="2"/>
  <c r="BK380" i="2"/>
  <c r="BK426" i="2"/>
  <c r="J107" i="3"/>
  <c r="J102" i="3"/>
  <c r="BK673" i="2"/>
  <c r="BK455" i="2"/>
  <c r="J190" i="2"/>
  <c r="BK483" i="2"/>
  <c r="J338" i="2"/>
  <c r="BK92" i="3"/>
  <c r="J220" i="2"/>
  <c r="BK587" i="2"/>
  <c r="BK111" i="2"/>
  <c r="BK220" i="2"/>
  <c r="BK446" i="2"/>
  <c r="BK664" i="2"/>
  <c r="BK405" i="2"/>
  <c r="J645" i="2"/>
  <c r="BK338" i="2"/>
  <c r="J658" i="2"/>
  <c r="J426" i="2"/>
  <c r="J208" i="2"/>
  <c r="J307" i="2"/>
  <c r="BK390" i="2"/>
  <c r="J111" i="3"/>
  <c r="BK99" i="3"/>
  <c r="BK501" i="2"/>
  <c r="BK291" i="2"/>
  <c r="J88" i="3"/>
  <c r="BK438" i="2"/>
  <c r="BK90" i="3"/>
  <c r="BK140" i="2"/>
  <c r="J513" i="2"/>
  <c r="BK184" i="2"/>
  <c r="J400" i="2"/>
  <c r="J387" i="2"/>
  <c r="J686" i="2"/>
  <c r="BK627" i="2"/>
  <c r="J515" i="2"/>
  <c r="J172" i="2"/>
  <c r="J552" i="2"/>
  <c r="BK594" i="2"/>
  <c r="BK242" i="2"/>
  <c r="J109" i="3"/>
  <c r="J99" i="3"/>
  <c r="BK655" i="2"/>
  <c r="J436" i="2"/>
  <c r="J89" i="3"/>
  <c r="BK424" i="2"/>
  <c r="BK187" i="2"/>
  <c r="BK88" i="3"/>
  <c r="J315" i="2"/>
  <c r="J615" i="2"/>
  <c r="BK489" i="2"/>
  <c r="J105" i="2"/>
  <c r="BK130" i="2"/>
  <c r="J390" i="2"/>
  <c r="J695" i="2"/>
  <c r="BK601" i="2"/>
  <c r="J438" i="2"/>
  <c r="J154" i="2"/>
  <c r="J640" i="2"/>
  <c r="J357" i="2"/>
  <c r="J608" i="2"/>
  <c r="BK366" i="2"/>
  <c r="J471" i="2"/>
  <c r="BK471" i="2"/>
  <c r="BK323" i="2"/>
  <c r="J455" i="2"/>
  <c r="J112" i="3"/>
  <c r="BK103" i="3"/>
  <c r="BK97" i="3"/>
  <c r="J526" i="2"/>
  <c r="BK122" i="2"/>
  <c r="J565" i="2"/>
  <c r="BK200" i="2"/>
  <c r="BK498" i="2"/>
  <c r="AS54" i="1"/>
  <c r="BK412" i="2"/>
  <c r="BK570" i="2"/>
  <c r="J366" i="2"/>
  <c r="BK661" i="2"/>
  <c r="J528" i="2"/>
  <c r="J229" i="2"/>
  <c r="BK681" i="2"/>
  <c r="BK274" i="2"/>
  <c r="J480" i="2"/>
  <c r="BK172" i="2"/>
  <c r="J242" i="2"/>
  <c r="J122" i="2"/>
  <c r="J231" i="2"/>
  <c r="J110" i="3"/>
  <c r="J98" i="3"/>
  <c r="BK397" i="2"/>
  <c r="J92" i="3"/>
  <c r="J622" i="2"/>
  <c r="J323" i="2"/>
  <c r="BK658" i="2"/>
  <c r="J257" i="2"/>
  <c r="BK452" i="2"/>
  <c r="BK474" i="2"/>
  <c r="J117" i="2"/>
  <c r="BK349" i="2"/>
  <c r="J681" i="2"/>
  <c r="J558" i="2"/>
  <c r="J437" i="2"/>
  <c r="BK208" i="2"/>
  <c r="J673" i="2"/>
  <c r="J483" i="2"/>
  <c r="BK229" i="2"/>
  <c r="BK373" i="2"/>
  <c r="J468" i="2"/>
  <c r="J184" i="2"/>
  <c r="J492" i="2"/>
  <c r="BK165" i="2"/>
  <c r="BK105" i="3"/>
  <c r="J97" i="3"/>
  <c r="J474" i="2"/>
  <c r="J187" i="2"/>
  <c r="J90" i="3"/>
  <c r="BK400" i="2"/>
  <c r="BK95" i="3"/>
  <c r="J540" i="2"/>
  <c r="BK633" i="2"/>
  <c r="J446" i="2"/>
  <c r="BK94" i="2"/>
  <c r="J380" i="2"/>
  <c r="BK622" i="2"/>
  <c r="J692" i="2"/>
  <c r="J534" i="2"/>
  <c r="BK151" i="2"/>
  <c r="BK112" i="3"/>
  <c r="BK104" i="3"/>
  <c r="BK101" i="3"/>
  <c r="J664" i="2"/>
  <c r="BK96" i="3"/>
  <c r="BK561" i="2"/>
  <c r="BK193" i="2"/>
  <c r="J412" i="2"/>
  <c r="J130" i="2"/>
  <c r="J498" i="2"/>
  <c r="J143" i="2"/>
  <c r="BK231" i="2"/>
  <c r="BK558" i="2"/>
  <c r="BK648" i="2"/>
  <c r="BK526" i="2"/>
  <c r="J291" i="2"/>
  <c r="J655" i="2"/>
  <c r="BK534" i="2"/>
  <c r="J260" i="2"/>
  <c r="BK519" i="2"/>
  <c r="J349" i="2"/>
  <c r="J331" i="2"/>
  <c r="BK420" i="2"/>
  <c r="J452" i="2"/>
  <c r="J99" i="2"/>
  <c r="BK109" i="3"/>
  <c r="J103" i="3"/>
  <c r="J93" i="3"/>
  <c r="J193" i="2"/>
  <c r="BK640" i="2"/>
  <c r="J420" i="2"/>
  <c r="J570" i="2"/>
  <c r="J250" i="2"/>
  <c r="J627" i="2"/>
  <c r="J580" i="2"/>
  <c r="BK218" i="2"/>
  <c r="BK444" i="2"/>
  <c r="BK686" i="2"/>
  <c r="BK540" i="2"/>
  <c r="J501" i="2"/>
  <c r="J94" i="2"/>
  <c r="J587" i="2"/>
  <c r="BK267" i="2"/>
  <c r="BK468" i="2"/>
  <c r="BK143" i="2"/>
  <c r="J299" i="2"/>
  <c r="BK154" i="2"/>
  <c r="J105" i="3"/>
  <c r="J151" i="2"/>
  <c r="BK387" i="2"/>
  <c r="J561" i="2"/>
  <c r="BK645" i="2"/>
  <c r="J373" i="2"/>
  <c r="J676" i="2"/>
  <c r="BK528" i="2"/>
  <c r="BK177" i="2"/>
  <c r="J165" i="2"/>
  <c r="J489" i="2"/>
  <c r="J462" i="2"/>
  <c r="J274" i="2"/>
  <c r="R372" i="2" l="1"/>
  <c r="BK639" i="2"/>
  <c r="J639" i="2" s="1"/>
  <c r="J69" i="2" s="1"/>
  <c r="R93" i="2"/>
  <c r="BK93" i="2"/>
  <c r="J93" i="2" s="1"/>
  <c r="J61" i="2" s="1"/>
  <c r="T241" i="2"/>
  <c r="R306" i="2"/>
  <c r="BK445" i="2"/>
  <c r="J445" i="2" s="1"/>
  <c r="J68" i="2" s="1"/>
  <c r="P93" i="2"/>
  <c r="R241" i="2"/>
  <c r="P306" i="2"/>
  <c r="P372" i="2"/>
  <c r="T372" i="2"/>
  <c r="BK241" i="2"/>
  <c r="J241" i="2"/>
  <c r="J62" i="2"/>
  <c r="BK306" i="2"/>
  <c r="J306" i="2"/>
  <c r="J65" i="2" s="1"/>
  <c r="R445" i="2"/>
  <c r="P639" i="2"/>
  <c r="T93" i="2"/>
  <c r="BK372" i="2"/>
  <c r="J372" i="2" s="1"/>
  <c r="J67" i="2" s="1"/>
  <c r="T445" i="2"/>
  <c r="R639" i="2"/>
  <c r="P241" i="2"/>
  <c r="T306" i="2"/>
  <c r="P445" i="2"/>
  <c r="T639" i="2"/>
  <c r="BK87" i="3"/>
  <c r="J87" i="3"/>
  <c r="J61" i="3" s="1"/>
  <c r="P87" i="3"/>
  <c r="R87" i="3"/>
  <c r="T87" i="3"/>
  <c r="BK94" i="3"/>
  <c r="J94" i="3" s="1"/>
  <c r="J62" i="3" s="1"/>
  <c r="P94" i="3"/>
  <c r="R94" i="3"/>
  <c r="T94" i="3"/>
  <c r="BK100" i="3"/>
  <c r="J100" i="3"/>
  <c r="J63" i="3" s="1"/>
  <c r="P100" i="3"/>
  <c r="R100" i="3"/>
  <c r="T100" i="3"/>
  <c r="BK108" i="3"/>
  <c r="J108" i="3" s="1"/>
  <c r="J65" i="3" s="1"/>
  <c r="P108" i="3"/>
  <c r="R108" i="3"/>
  <c r="T108" i="3"/>
  <c r="BE127" i="2"/>
  <c r="BE187" i="2"/>
  <c r="BE193" i="2"/>
  <c r="BE229" i="2"/>
  <c r="BE257" i="2"/>
  <c r="BE291" i="2"/>
  <c r="BE405" i="2"/>
  <c r="BE420" i="2"/>
  <c r="F55" i="2"/>
  <c r="BE151" i="2"/>
  <c r="BE218" i="2"/>
  <c r="BE276" i="2"/>
  <c r="BE299" i="2"/>
  <c r="BE424" i="2"/>
  <c r="BE507" i="2"/>
  <c r="E48" i="2"/>
  <c r="BE130" i="2"/>
  <c r="BE172" i="2"/>
  <c r="BE436" i="2"/>
  <c r="BE444" i="2"/>
  <c r="BE452" i="2"/>
  <c r="BE122" i="2"/>
  <c r="BE184" i="2"/>
  <c r="BE387" i="2"/>
  <c r="BE483" i="2"/>
  <c r="BE498" i="2"/>
  <c r="BE526" i="2"/>
  <c r="BE528" i="2"/>
  <c r="BE534" i="2"/>
  <c r="BE99" i="2"/>
  <c r="BE105" i="2"/>
  <c r="BE111" i="2"/>
  <c r="BE143" i="2"/>
  <c r="BE190" i="2"/>
  <c r="BE208" i="2"/>
  <c r="BE349" i="2"/>
  <c r="BE400" i="2"/>
  <c r="BE438" i="2"/>
  <c r="BE474" i="2"/>
  <c r="BE515" i="2"/>
  <c r="BE648" i="2"/>
  <c r="BE664" i="2"/>
  <c r="BE681" i="2"/>
  <c r="BE686" i="2"/>
  <c r="J85" i="2"/>
  <c r="BE177" i="2"/>
  <c r="BE250" i="2"/>
  <c r="BE412" i="2"/>
  <c r="BE489" i="2"/>
  <c r="BE492" i="2"/>
  <c r="BE546" i="2"/>
  <c r="BE587" i="2"/>
  <c r="BE594" i="2"/>
  <c r="BE627" i="2"/>
  <c r="BE633" i="2"/>
  <c r="BE658" i="2"/>
  <c r="BE676" i="2"/>
  <c r="BE692" i="2"/>
  <c r="BE695" i="2"/>
  <c r="BE94" i="2"/>
  <c r="BE397" i="2"/>
  <c r="BE422" i="2"/>
  <c r="BE513" i="2"/>
  <c r="BE519" i="2"/>
  <c r="BE540" i="2"/>
  <c r="BE655" i="2"/>
  <c r="BE140" i="2"/>
  <c r="BE200" i="2"/>
  <c r="BE331" i="2"/>
  <c r="BE430" i="2"/>
  <c r="BE570" i="2"/>
  <c r="BE615" i="2"/>
  <c r="BE97" i="3"/>
  <c r="BE117" i="2"/>
  <c r="BE154" i="2"/>
  <c r="BE162" i="2"/>
  <c r="BE220" i="2"/>
  <c r="BE260" i="2"/>
  <c r="BE338" i="2"/>
  <c r="BE357" i="2"/>
  <c r="BE455" i="2"/>
  <c r="BE480" i="2"/>
  <c r="BE501" i="2"/>
  <c r="BE552" i="2"/>
  <c r="BK298" i="2"/>
  <c r="J298" i="2"/>
  <c r="J64" i="2" s="1"/>
  <c r="BE267" i="2"/>
  <c r="BE274" i="2"/>
  <c r="BE315" i="2"/>
  <c r="BE373" i="2"/>
  <c r="BE380" i="2"/>
  <c r="BE390" i="2"/>
  <c r="BE437" i="2"/>
  <c r="BE462" i="2"/>
  <c r="BE471" i="2"/>
  <c r="BE558" i="2"/>
  <c r="BE561" i="2"/>
  <c r="BE608" i="2"/>
  <c r="BE622" i="2"/>
  <c r="BE640" i="2"/>
  <c r="BE661" i="2"/>
  <c r="BE673" i="2"/>
  <c r="BK365" i="2"/>
  <c r="J365" i="2" s="1"/>
  <c r="J66" i="2" s="1"/>
  <c r="BK691" i="2"/>
  <c r="J691" i="2" s="1"/>
  <c r="J70" i="2" s="1"/>
  <c r="J52" i="3"/>
  <c r="E75" i="3"/>
  <c r="BE88" i="3"/>
  <c r="BE92" i="3"/>
  <c r="BE109" i="3"/>
  <c r="BE231" i="2"/>
  <c r="BE307" i="2"/>
  <c r="BE323" i="2"/>
  <c r="BE366" i="2"/>
  <c r="BE426" i="2"/>
  <c r="BE601" i="2"/>
  <c r="BE645" i="2"/>
  <c r="BK290" i="2"/>
  <c r="J290" i="2" s="1"/>
  <c r="J63" i="2" s="1"/>
  <c r="BE90" i="3"/>
  <c r="BE91" i="3"/>
  <c r="BE93" i="3"/>
  <c r="BE165" i="2"/>
  <c r="BE173" i="2"/>
  <c r="BE242" i="2"/>
  <c r="BE418" i="2"/>
  <c r="BE446" i="2"/>
  <c r="BE468" i="2"/>
  <c r="BE565" i="2"/>
  <c r="BE580" i="2"/>
  <c r="BK694" i="2"/>
  <c r="J694" i="2" s="1"/>
  <c r="J71" i="2" s="1"/>
  <c r="F55" i="3"/>
  <c r="BE89" i="3"/>
  <c r="BE95" i="3"/>
  <c r="BE96" i="3"/>
  <c r="BE98" i="3"/>
  <c r="BE99" i="3"/>
  <c r="BE101" i="3"/>
  <c r="BE102" i="3"/>
  <c r="BE103" i="3"/>
  <c r="BE104" i="3"/>
  <c r="BE105" i="3"/>
  <c r="BE107" i="3"/>
  <c r="BE110" i="3"/>
  <c r="BE111" i="3"/>
  <c r="BE112" i="3"/>
  <c r="BK106" i="3"/>
  <c r="J106" i="3"/>
  <c r="J64" i="3" s="1"/>
  <c r="F34" i="2"/>
  <c r="BA55" i="1" s="1"/>
  <c r="F37" i="3"/>
  <c r="BD56" i="1"/>
  <c r="F36" i="2"/>
  <c r="BC55" i="1"/>
  <c r="J34" i="3"/>
  <c r="AW56" i="1" s="1"/>
  <c r="J34" i="2"/>
  <c r="AW55" i="1" s="1"/>
  <c r="F37" i="2"/>
  <c r="BD55" i="1" s="1"/>
  <c r="F36" i="3"/>
  <c r="BC56" i="1"/>
  <c r="F35" i="3"/>
  <c r="BB56" i="1"/>
  <c r="F35" i="2"/>
  <c r="BB55" i="1"/>
  <c r="F34" i="3"/>
  <c r="BA56" i="1" s="1"/>
  <c r="R86" i="3" l="1"/>
  <c r="R85" i="3" s="1"/>
  <c r="T92" i="2"/>
  <c r="T91" i="2"/>
  <c r="T86" i="3"/>
  <c r="T85" i="3" s="1"/>
  <c r="P92" i="2"/>
  <c r="P91" i="2" s="1"/>
  <c r="AU55" i="1" s="1"/>
  <c r="R92" i="2"/>
  <c r="R91" i="2"/>
  <c r="P86" i="3"/>
  <c r="P85" i="3" s="1"/>
  <c r="AU56" i="1" s="1"/>
  <c r="BK92" i="2"/>
  <c r="J92" i="2" s="1"/>
  <c r="J60" i="2" s="1"/>
  <c r="BK86" i="3"/>
  <c r="J86" i="3" s="1"/>
  <c r="J60" i="3" s="1"/>
  <c r="BD54" i="1"/>
  <c r="W33" i="1" s="1"/>
  <c r="F33" i="3"/>
  <c r="AZ56" i="1" s="1"/>
  <c r="J33" i="3"/>
  <c r="AV56" i="1" s="1"/>
  <c r="AT56" i="1" s="1"/>
  <c r="BB54" i="1"/>
  <c r="AX54" i="1"/>
  <c r="BC54" i="1"/>
  <c r="W32" i="1"/>
  <c r="F33" i="2"/>
  <c r="AZ55" i="1" s="1"/>
  <c r="BA54" i="1"/>
  <c r="W30" i="1"/>
  <c r="J33" i="2"/>
  <c r="AV55" i="1" s="1"/>
  <c r="AT55" i="1" s="1"/>
  <c r="BK91" i="2" l="1"/>
  <c r="J91" i="2"/>
  <c r="BK85" i="3"/>
  <c r="J85" i="3"/>
  <c r="J59" i="3"/>
  <c r="AU54" i="1"/>
  <c r="AZ54" i="1"/>
  <c r="AV54" i="1" s="1"/>
  <c r="AK29" i="1" s="1"/>
  <c r="AW54" i="1"/>
  <c r="AK30" i="1" s="1"/>
  <c r="AY54" i="1"/>
  <c r="W31" i="1"/>
  <c r="J30" i="2"/>
  <c r="AG55" i="1" s="1"/>
  <c r="AN55" i="1" s="1"/>
  <c r="J39" i="2" l="1"/>
  <c r="J59" i="2"/>
  <c r="J30" i="3"/>
  <c r="AG56" i="1"/>
  <c r="AN56" i="1" s="1"/>
  <c r="AT54" i="1"/>
  <c r="W29" i="1"/>
  <c r="J39" i="3" l="1"/>
  <c r="AG54" i="1"/>
  <c r="AN54" i="1" s="1"/>
  <c r="AK26" i="1" l="1"/>
  <c r="AK35" i="1"/>
</calcChain>
</file>

<file path=xl/sharedStrings.xml><?xml version="1.0" encoding="utf-8"?>
<sst xmlns="http://schemas.openxmlformats.org/spreadsheetml/2006/main" count="7166" uniqueCount="1121">
  <si>
    <t>Export Komplet</t>
  </si>
  <si>
    <t>VZ</t>
  </si>
  <si>
    <t>2.0</t>
  </si>
  <si>
    <t>ZAMOK</t>
  </si>
  <si>
    <t>False</t>
  </si>
  <si>
    <t>{c4b46929-756b-4dda-b486-dc27128dfab9}</t>
  </si>
  <si>
    <t>0,01</t>
  </si>
  <si>
    <t>21</t>
  </si>
  <si>
    <t>15</t>
  </si>
  <si>
    <t>REKAPITULACE STAVBY</t>
  </si>
  <si>
    <t>v ---  níže se nacházejí doplnkové a pomocné údaje k sestavám  --- v</t>
  </si>
  <si>
    <t>Návod na vyplnění</t>
  </si>
  <si>
    <t>0,001</t>
  </si>
  <si>
    <t>Kód:</t>
  </si>
  <si>
    <t>R19-067_V</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</si>
  <si>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</si>
  <si>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</si>
  <si>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BENEŠOV - DOPRAVNÍ OPATŘENÍ U NÁDRAŽÍ - PRODLOUŽENÍ (KSÚS-IROP)</t>
  </si>
  <si>
    <t>KSO:</t>
  </si>
  <si>
    <t>822 26 76</t>
  </si>
  <si>
    <t>CC-CZ:</t>
  </si>
  <si>
    <t>21121</t>
  </si>
  <si>
    <t>Místo:</t>
  </si>
  <si>
    <t>Benešov</t>
  </si>
  <si>
    <t>Datum:</t>
  </si>
  <si>
    <t>25. 9. 2019</t>
  </si>
  <si>
    <t>CZ-CPV:</t>
  </si>
  <si>
    <t>45000000-7</t>
  </si>
  <si>
    <t>CZ-CPA:</t>
  </si>
  <si>
    <t>42.11.10</t>
  </si>
  <si>
    <t>Zadavatel:</t>
  </si>
  <si>
    <t>IČ:</t>
  </si>
  <si>
    <t/>
  </si>
  <si>
    <t>KSÚS Středočeského kraje</t>
  </si>
  <si>
    <t>DIČ:</t>
  </si>
  <si>
    <t>Uchazeč:</t>
  </si>
  <si>
    <t>Vyplň údaj</t>
  </si>
  <si>
    <t>Projektant:</t>
  </si>
  <si>
    <t>True</t>
  </si>
  <si>
    <t>DOPAS s.r.o.</t>
  </si>
  <si>
    <t>1</t>
  </si>
  <si>
    <t>Zpracovatel:</t>
  </si>
  <si>
    <t>28957954</t>
  </si>
  <si>
    <t>0,1</t>
  </si>
  <si>
    <t>STAPO UL s.r.o.</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</si>
  <si>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</si>
  <si>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</si>
  <si>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</si>
  <si>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</si>
  <si>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</si>
  <si>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</si>
  <si>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</si>
  <si>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</si>
  <si>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</si>
  <si>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</si>
  <si>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</si>
  <si>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</si>
  <si>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</si>
  <si>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</si>
  <si>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</si>
  <si>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</si>
  <si>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</si>
  <si>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</si>
  <si>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</si>
  <si>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</si>
  <si>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</si>
  <si>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</si>
  <si>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</si>
  <si>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</si>
  <si>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</si>
  <si>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</si>
  <si>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</si>
  <si>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</si>
  <si>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</si>
  <si>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</si>
  <si>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</si>
  <si>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</si>
  <si>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</si>
  <si>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</si>
  <si>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</si>
  <si>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</si>
  <si>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</si>
  <si>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</si>
  <si>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</si>
  <si>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</si>
  <si>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</si>
  <si>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SO101</t>
  </si>
  <si>
    <t>SO 101 - Komunikace a zpevněné plochy</t>
  </si>
  <si>
    <t>STA</t>
  </si>
  <si>
    <t>{03c5a0d7-5c85-4f6b-ae69-59c6d8d1ff56}</t>
  </si>
  <si>
    <t>2</t>
  </si>
  <si>
    <t>VON</t>
  </si>
  <si>
    <t>VON - Vedlejší a ostatní náklady</t>
  </si>
  <si>
    <t>{0f273de3-a10a-4170-8b7e-9cfdaff2e999}</t>
  </si>
  <si>
    <t>DREN</t>
  </si>
  <si>
    <t>Drenáž DN 150</t>
  </si>
  <si>
    <t>m</t>
  </si>
  <si>
    <t>157,16</t>
  </si>
  <si>
    <t>3</t>
  </si>
  <si>
    <t>P1</t>
  </si>
  <si>
    <t>SKLADBA 1 - asfaltová vozovka</t>
  </si>
  <si>
    <t>m2</t>
  </si>
  <si>
    <t>953,37</t>
  </si>
  <si>
    <t>KRYCÍ LIST SOUPISU PRACÍ</t>
  </si>
  <si>
    <t>P1a</t>
  </si>
  <si>
    <t>SKLADBA 1 - asfaltová vozovka (napojení přes odskoky)</t>
  </si>
  <si>
    <t>8,51</t>
  </si>
  <si>
    <t>PŘÍP_UV</t>
  </si>
  <si>
    <t>Napojení UV PVC DN 200</t>
  </si>
  <si>
    <t>20,71</t>
  </si>
  <si>
    <t>UV</t>
  </si>
  <si>
    <t>Uliční vpusť nová č. 1,2 a 4</t>
  </si>
  <si>
    <t>kus</t>
  </si>
  <si>
    <t>Objekt:</t>
  </si>
  <si>
    <t>SO101 - SO 101 - Komunikace a zpevněné plochy</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</si>
  <si>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</si>
  <si>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</si>
  <si>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</si>
  <si>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</si>
  <si>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</si>
  <si>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</si>
  <si>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</si>
  <si>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</si>
  <si>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</si>
  <si>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</si>
  <si>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</si>
  <si>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</si>
  <si>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</si>
  <si>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</si>
  <si>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</si>
  <si>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</si>
  <si>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</si>
  <si>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</si>
  <si>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</si>
  <si>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</si>
  <si>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</si>
  <si>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</si>
  <si>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</si>
  <si>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</si>
  <si>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</si>
  <si>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</si>
  <si>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</si>
  <si>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</si>
  <si>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</si>
  <si>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</si>
  <si>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</si>
  <si>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</si>
  <si>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</si>
  <si>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</si>
  <si>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113106184</t>
  </si>
  <si>
    <t>Rozebrání dlažeb a dílců vozovek a ploch s přemístěním hmot na skládku na vzdálenost do 3 m nebo s naložením na dopravní prostředek, s jakoukoliv výplní spár strojně plochy jednotlivě do 50 m2 z velkých kostek s ložem ze živice</t>
  </si>
  <si>
    <t>CS ÚRS 2019 01</t>
  </si>
  <si>
    <t>4</t>
  </si>
  <si>
    <t>2033569088</t>
  </si>
  <si>
    <t>PSC</t>
  </si>
  <si>
    <t xml:space="preserve">Poznámka k souboru cen:_x000D_
1. Ceny jsou určeny pro rozebrání dlažeb a dílců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</si>
  <si>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VV</t>
  </si>
  <si>
    <t>"D_101_2_situace.pdf</t>
  </si>
  <si>
    <t>" vozovka (řádek kamenných kostek)" (14,250+21,570)*0,160</t>
  </si>
  <si>
    <t>Součet</t>
  </si>
  <si>
    <t>113107213</t>
  </si>
  <si>
    <t>Odstranění podkladů nebo krytů strojně plochy jednotlivě přes 200 m2 s přemístěním hmot na skládku na vzdálenost do 20 m nebo s naložením na dopravní prostředek z kameniva těženého, o tl. vrstvy přes 200 do 300 mm</t>
  </si>
  <si>
    <t>1517119422</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</si>
  <si>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</si>
  <si>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P</t>
  </si>
  <si>
    <t>Poznámka k položce:_x000D_
- předpoklad podkladní vrstvy tl. 250 mm</t>
  </si>
  <si>
    <t>" vozovka" 869,560</t>
  </si>
  <si>
    <t>113107232</t>
  </si>
  <si>
    <t>Odstranění podkladů nebo krytů strojně plochy jednotlivě přes 200 m2 s přemístěním hmot na skládku na vzdálenost do 20 m nebo s naložením na dopravní prostředek z betonu prostého, o tl. vrstvy přes 150 do 300 mm</t>
  </si>
  <si>
    <t>1965203420</t>
  </si>
  <si>
    <t>Poznámka k položce:_x000D_
- předpoklad podkladní (SC 8/10) vrstvy tl. 170 mm</t>
  </si>
  <si>
    <t>113107244</t>
  </si>
  <si>
    <t>Odstranění podkladů nebo krytů strojně plochy jednotlivě přes 200 m2 s přemístěním hmot na skládku na vzdálenost do 20 m nebo s naložením na dopravní prostředek živičných, o tl. vrstvy přes 150 do 200 mm</t>
  </si>
  <si>
    <t>-1009322645</t>
  </si>
  <si>
    <t>Poznámka k položce:_x000D_
- předpoklad celkové tloušťky obrusné, ložné a podkladní vrstvy v tl. 170 mm</t>
  </si>
  <si>
    <t>5</t>
  </si>
  <si>
    <t>113154114</t>
  </si>
  <si>
    <t>Frézování živičného podkladu nebo krytu s naložením na dopravní prostředek plochy do 500 m2 bez překážek v trase pruhu šířky do 0,5 m, tloušťky vrstvy 100 mm</t>
  </si>
  <si>
    <t>-396824879</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</si>
  <si>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</si>
  <si>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 vozovka - napojení přes odskoky (ložná vrstva tl. 80 mm)" P1a</t>
  </si>
  <si>
    <t>6</t>
  </si>
  <si>
    <t>113154121</t>
  </si>
  <si>
    <t>Frézování živičného podkladu nebo krytu s naložením na dopravní prostředek plochy do 500 m2 bez překážek v trase pruhu šířky přes 0,5 m do 1 m, tloušťky vrstvy do 30 mm</t>
  </si>
  <si>
    <t>-1631252351</t>
  </si>
  <si>
    <t>" asfaltová vozovka - napojení přes odskoky (obrusná vrstva tl. 30 mm)" P1a/0,500*1,000</t>
  </si>
  <si>
    <t>7</t>
  </si>
  <si>
    <t>119001213</t>
  </si>
  <si>
    <t>Zemina promísená s vápnem na deponii za účelem zlepšení jejích mechanických vlastností do zásypů inženýrských sítí a stavebních objektů v množství z objemové hmotnosti zeminy po zhutnění přes 1,5 do 2 %</t>
  </si>
  <si>
    <t>m3</t>
  </si>
  <si>
    <t>1498126384</t>
  </si>
  <si>
    <t xml:space="preserve">Poznámka k souboru cen:_x000D_
1. Ceny jsou určeny především pro úpravu jemnozrnných zemin skupiny F (dle ČSN 736133 čl. 3.11 a3.12)._x000D_
2. V cenách jsou započteny náklady na:_x000D_
a) promísení zeminy zemní frézou s vápnem,_x000D_
b) dodávku nehašeného vápna CL Q. Předpokládá se objemová hmotnost zeminy 1750 kg/m3. V cenách je započteno ztratné ve výši 1 % z množství dodávaného vápna._x000D_
3. V cenách nejsou započteny náklady na přemístění zeminy na deponii, tvarová úprava figur, překrytí fólií, přemístění upravené zeminy z deponie k místu zasypání, ukládání a hutnění; tyto náklady se oceňují cenami souborů cen tohoto katalogu._x000D_
4. Zeminy upravené na deponii vápnem lze skladovat v uzavřeném stavu (fólií, zahutněním povrchu apod.) po dobu 1 měsíce, případně i déle. Časovou degradaci doporučujeme ověřit laboratorními zkouškami._x000D_
5. Zeminy, kde součástí pojiva je cement, směsná hydraulická pojiva nebo fluidní popílek vybuzující hydraulickou reakci, nelze skladovat._x000D_
</t>
  </si>
  <si>
    <t>" úprava zeminy pro výměnu aktivní zóny na skládce" 702,768</t>
  </si>
  <si>
    <t>8</t>
  </si>
  <si>
    <t>122202202</t>
  </si>
  <si>
    <t>Odkopávky a prokopávky nezapažené pro silnice s přemístěním výkopku v příčných profilech na vzdálenost do 15 m nebo s naložením na dopravní prostředek v hornině tř. 3 přes 100 do 1 000 m3</t>
  </si>
  <si>
    <t>-458178144</t>
  </si>
  <si>
    <t xml:space="preserve">Poznámka k souboru cen:_x000D_
1. Ceny jsou určeny pro vykopávky:_x000D_
a) příkopů pro silnice a to i tehdy, jsou-li vykopávky příkopů prováděny samostatně,_x000D_
b) v zemnících na suchu, jestliže tyto zemníky přímo souvisejí s odkopávkami nebo prokopávkami pro spodní stavbu silnic. Vykopávky v ostatních zemnících se oceňují podle kapitoly. 3*2 Zemníky Všeobecných podmínek tohoto katalogu._x000D_
c) při zahlubování silnic pro mimoúrovňové křížení a pro vykopávky pod mosty provedenými v předepsaném předstihu. Část vykopávky mezi svislými rovinami proloženými vnějšími hranami mostu se oceňují:_x000D_
- při objemu do 1 000 m3 cenami pro množství do 100 m3_x000D_
- při objemu přes 1 000 m3 cenami pro množství přes 100 do 1 000 m3._x000D_
d) pro sejmutí podorničí s přihlédnutím k ustanovení čl. 3112 Všeobecných podmínek katalogu._x000D_
2. Ceny nelze použít pro odkopávky a prokopávky v zapažených prostorách; tyto zemní práce se oceňují podle čl. 3116 Všeobecných podmínek tohoto katalogu._x000D_
3. V cenách jsou započteny i náklady na vodorovné přemístění výkopku v příčných profilech na přilehlých svazích a příkopech. Vzdálenosti příčného přemístění se nezahrnují do střední vzdálenosti vodorovného přemístění výkopku._x000D_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katalogu._x000D_
5. Přemístění výkopku v příčných profilech na vzdálenost přes 15 m se oceňuje cenami souboru cen 162 .0-1 . Vodorovné přemístění výkopku části A 01 Společné zemní práce tohoto katalogu_x000D_
</t>
  </si>
  <si>
    <t>"D_101_1_technická_zpráva_strana_7.pdf</t>
  </si>
  <si>
    <t>"D_101_4_vzorový_příčný_řez_OSA_1-102_ul. Nádražní_nadjezd.pdf</t>
  </si>
  <si>
    <t>" výměna vrstvy aktivní zóny v tl. 650 mm</t>
  </si>
  <si>
    <t>" asfaltová vozovka" P1*0,650</t>
  </si>
  <si>
    <t>" asfaltová vozovka (napojení přes odskoky)" P1a*0,650</t>
  </si>
  <si>
    <t>" rozšíření podkladní vrstvy prhu š. 500 mm" ((119,300*2)*0,500)*0,650</t>
  </si>
  <si>
    <t>9</t>
  </si>
  <si>
    <t>122202209</t>
  </si>
  <si>
    <t>Odkopávky a prokopávky nezapažené pro silnice s přemístěním výkopku v příčných profilech na vzdálenost do 15 m nebo s naložením na dopravní prostředek v hornině tř. 3 Příplatek k cenám za lepivost horniny tř. 3</t>
  </si>
  <si>
    <t>1353672329</t>
  </si>
  <si>
    <t>" podíl do 30%" 702,768*30/100</t>
  </si>
  <si>
    <t>10</t>
  </si>
  <si>
    <t>132201101</t>
  </si>
  <si>
    <t>Hloubení zapažených i nezapažených rýh šířky do 600 mm s urovnáním dna do předepsaného profilu a spádu v hornině tř. 3 do 100 m3</t>
  </si>
  <si>
    <t>827910331</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</si>
  <si>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</si>
  <si>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Poznámka k položce:_x000D_
- zatřídění hornin dle IGP strana 5</t>
  </si>
  <si>
    <t>" odvodnění pláně - drenáž" DREN*0,400*0,700</t>
  </si>
  <si>
    <t>11</t>
  </si>
  <si>
    <t>132201109</t>
  </si>
  <si>
    <t>Hloubení zapažených i nezapažených rýh šířky do 600 mm s urovnáním dna do předepsaného profilu a spádu v hornině tř. 3 Příplatek k cenám za lepivost horniny tř. 3</t>
  </si>
  <si>
    <t>1694941898</t>
  </si>
  <si>
    <t>" podíl do 30%" 44,005*30/100</t>
  </si>
  <si>
    <t>12</t>
  </si>
  <si>
    <t>132201201</t>
  </si>
  <si>
    <t>Hloubení zapažených i nezapažených rýh šířky přes 600 do 2 000 mm s urovnáním dna do předepsaného profilu a spádu v hornině tř. 3 do 100 m3</t>
  </si>
  <si>
    <t>252748529</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</si>
  <si>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</si>
  <si>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 napojení UV" PŘÍP_UV*1,000*2,000</t>
  </si>
  <si>
    <t>13</t>
  </si>
  <si>
    <t>132201209</t>
  </si>
  <si>
    <t>Hloubení zapažených i nezapažených rýh šířky přes 600 do 2 000 mm s urovnáním dna do předepsaného profilu a spádu v hornině tř. 3 Příplatek k cenám za lepivost horniny tř. 3</t>
  </si>
  <si>
    <t>-616851066</t>
  </si>
  <si>
    <t>" podíl do 30%" 41,420*30/100</t>
  </si>
  <si>
    <t>14</t>
  </si>
  <si>
    <t>151811131</t>
  </si>
  <si>
    <t>Zřízení pažicích boxů pro pažení a rozepření stěn rýh podzemního vedení hloubka výkopu do 4 m, šířka do 1,2 m</t>
  </si>
  <si>
    <t>381774976</t>
  </si>
  <si>
    <t xml:space="preserve">Poznámka k souboru cen:_x000D_
1. Množství měrných jednotek pažicích boxů se určuje v m2 celkové zapažené plochy (započítávají se obě strany výkopu)._x000D_
</t>
  </si>
  <si>
    <t>" napojení UV" PŘÍP_UV*2*2,000</t>
  </si>
  <si>
    <t>151811231</t>
  </si>
  <si>
    <t>Odstranění pažicích boxů pro pažení a rozepření stěn rýh podzemního vedení hloubka výkopu do 4 m, šířka do 1,2 m</t>
  </si>
  <si>
    <t>-1630430360</t>
  </si>
  <si>
    <t>16</t>
  </si>
  <si>
    <t>161101101</t>
  </si>
  <si>
    <t>Svislé přemístění výkopku bez naložení do dopravní nádoby avšak s vyprázdněním dopravní nádoby na hromadu nebo do dopravního prostředku z horniny tř. 1 až 4, při hloubce výkopu přes 1 do 2,5 m</t>
  </si>
  <si>
    <t>-898983417</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</si>
  <si>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výkopišti._x000D_
2. Ceny pro hloubku přes 1 do 2,5 m, přes 2,5 m do 4 m atd. jsou určeny pro svislé přemístění výkopku od 0 do 2,5 m, od 0 do 4 m atd._x000D_
3. Množství materiálu i stavební suti z rozbouraných konstrukcí pro přemístění se rovná objemu konstrukcí před rozbouráním._x000D_
</t>
  </si>
  <si>
    <t>Poznámka k položce:_x000D_
- podíl 100% dle VP 800-1, příloha č. 8, tabulka II</t>
  </si>
  <si>
    <t>" výkopek napojení UV" 41,420*100/100</t>
  </si>
  <si>
    <t>17</t>
  </si>
  <si>
    <t>162701105</t>
  </si>
  <si>
    <t>Vodorovné přemístění výkopku nebo sypaniny po suchu na obvyklém dopravním prostředku, bez naložení výkopku, avšak se složením bez rozhrnutí z horniny tř. 1 až 4 na vzdálenost přes 9 000 do 10 000 m</t>
  </si>
  <si>
    <t>477730703</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</si>
  <si>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</si>
  <si>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 100% nevhodného výkopku na skládku"</t>
  </si>
  <si>
    <t>" odkopávky pro výměnu aktivní zóny" 702,768</t>
  </si>
  <si>
    <t>" výkop rýhy drenáže" 44,005</t>
  </si>
  <si>
    <t>" výkop rýhy napojení UV" 41,420</t>
  </si>
  <si>
    <t>18</t>
  </si>
  <si>
    <t>167101102</t>
  </si>
  <si>
    <t>Nakládání, skládání a překládání neulehlého výkopku nebo sypaniny nakládání, množství přes 100 m3, z hornin tř. 1 až 4</t>
  </si>
  <si>
    <t>383634934</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</si>
  <si>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</si>
  <si>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 upravená zemina pro výměnu aktivní zóny na skládce" 702,768</t>
  </si>
  <si>
    <t>19</t>
  </si>
  <si>
    <t>M</t>
  </si>
  <si>
    <t>1036410.R01</t>
  </si>
  <si>
    <t>zemina pro úpravy podkladních vrstev (nesoudržná nenamrzavá hutnitelná zemina) - tříděná</t>
  </si>
  <si>
    <t>t</t>
  </si>
  <si>
    <t>1572466053</t>
  </si>
  <si>
    <t>Poznámka k položce:_x000D_
- objemová hmotnost upravené zeminy : 1804 kg/m3_x000D_
- jednotková cena obsahuje i náklady na dopravu do místa použití (hmotnost není započítána do přesunu hmot)</t>
  </si>
  <si>
    <t>702,768*1,804</t>
  </si>
  <si>
    <t>20</t>
  </si>
  <si>
    <t>171101111</t>
  </si>
  <si>
    <t>Uložení sypaniny do násypů s rozprostřením sypaniny ve vrstvách a s hrubým urovnáním zhutněných s uzavřením povrchu násypu z hornin nesoudržných sypkých s relativní ulehlostí I(d) 0,9 nebo v aktivní zóně</t>
  </si>
  <si>
    <t>497879423</t>
  </si>
  <si>
    <t xml:space="preserve">Poznámka k souboru cen:_x000D_
1. Ceny lze použít i pro sypaniny odebírané z hald, pro hlušinu apod._x000D_
2. Cenu 20-1101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lze použít i pro uložení sypaniny s předepsaným zhutněním na trvalé skládky, do koryt vodotečí a do prohlubní terénu._x000D_
4. Cenu 10-1131 lze použít i pro ukládání sypaniny z hornin nesoudržných i soudržných společně bez možnosti jejich roztřídění._x000D_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individuálně._x000D_
6. Ceny jsou určeny pro míru zhutnění určenou projektem:_x000D_
a) pro ceny -1101 až -1105 v % výsledku zkoušky PS,_x000D_
b) pro ceny -1111 a -1112 relativní ulehlostí I(d),_x000D_
c) pro ceny -1121 a -1131 stanovením technologie._x000D_
7. Ceny nelze použít:_x000D_
a) pro uložení sypaniny do hrází; uložení netříděné sypaniny do hrází se oceňuje cenami souboru cen 171 uložení netříděných sypanin do hrází části A 03, případně cenovými normativy podle části A 31,_x000D_
b) pro uložení sypaniny do ochranných valů nebo těch jejich částí, jejichž šířka je menší než 3 m. Toto uložení se oceňuje cenami souboru cen 175 10-11 Obsyp objektů._x000D_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výkopu._x000D_
9. Horninami soudržnými se rozumějí takové horniny, u nichž zdrojem pevnosti jsou molekulární a chemické vazby mezi částicemi horniny. Jde o horniny, které jsou schopny plastických deformací._x000D_
10. Horninami nesoudržnými se rozumějí horniny, u nichž hlavním zdrojem pevnosti ve smyku je pouze tření mezi jednotlivými oddělenými pevnými částicemi horniny._x000D_
11. Horninami sypkými se rozumějí horniny III. skupiny podle ČSN 72 1002 se zrnem do 125 mm. Množství zrn velikosti přes 125 mm může být nejvýše 5 % objemu._x000D_
12. Horninami kamenitými se rozumějí nestmelené úlomkovité horniny skalní a sypké se zrny přes 125 mm. Množství zrn velikosti přes 125 mm musí být vyšší než 5 % objemu._x000D_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individuálně._x000D_
14. Zajišťuje-li se předepsané zhutnění násypu přesypáním podle čl. 120 ČSN 73 3050, ocení se odstranění přesypané části cenami 122 . 0-71 Odkopávky nebo prokopávky při pozemkových úpravách_x000D_
</t>
  </si>
  <si>
    <t>171201201</t>
  </si>
  <si>
    <t>Uložení sypaniny na skládky</t>
  </si>
  <si>
    <t>994545359</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</si>
  <si>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</si>
  <si>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22</t>
  </si>
  <si>
    <t>171201211</t>
  </si>
  <si>
    <t>Poplatek za uložení stavebního odpadu na skládce (skládkovné) zeminy a kameniva zatříděného do Katalogu odpadů pod kódem 170 504</t>
  </si>
  <si>
    <t>-980274803</t>
  </si>
  <si>
    <t xml:space="preserve">Poznámka k souboru cen:_x000D_
1. Ceny uvedené v souboru cen lze po dohodě upravit podle místních podmínek._x000D_
</t>
  </si>
  <si>
    <t>Poznámka k položce:_x000D_
- objemová hmotnost výkopku : 1750 kg/m3</t>
  </si>
  <si>
    <t>" odkopávky pro výměnu aktivní zóny" 702,768*1,75</t>
  </si>
  <si>
    <t>" výkop rýhy drenáže" 44,005*1,75</t>
  </si>
  <si>
    <t>" výkop rýhy napojení UV" 41,420*1,75</t>
  </si>
  <si>
    <t>23</t>
  </si>
  <si>
    <t>174101101</t>
  </si>
  <si>
    <t>Zásyp sypaninou z jakékoliv horniny s uložením výkopku ve vrstvách se zhutněním jam, šachet, rýh nebo kolem objektů v těchto vykopávkách</t>
  </si>
  <si>
    <t>1558309158</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</si>
  <si>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</si>
  <si>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 zpětný zásyp nesedavým/hutnitelným materiálem (ŠD fr. 0-32)</t>
  </si>
  <si>
    <t>" odpočet lože tl. 100 mm " -PŘÍP_UV*1,000*0,100</t>
  </si>
  <si>
    <t>" odpočet obsypu tl. 500 mm " -PŘÍP_UV*1,000*0,500</t>
  </si>
  <si>
    <t>24</t>
  </si>
  <si>
    <t>58344169</t>
  </si>
  <si>
    <t>štěrkodrť frakce 0/32 OTP ČD</t>
  </si>
  <si>
    <t>-930605264</t>
  </si>
  <si>
    <t>28,994*2 'Přepočtené koeficientem množství</t>
  </si>
  <si>
    <t>25</t>
  </si>
  <si>
    <t>175111101</t>
  </si>
  <si>
    <t>Obsypání potrubí ručně sypaninou z vhodných hornin tř. 1 až 4 nebo materiálem připraveným podél výkopu ve vzdálenosti do 3 m od jeho kraje, pro jakoukoliv hloubku výkopu a míru zhutnění bez prohození sypaniny sítem</t>
  </si>
  <si>
    <t>-472818382</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</si>
  <si>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</si>
  <si>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Poznámka k položce:_x000D_
- minimálně 300 mm nad vrchol potrubí DN 200</t>
  </si>
  <si>
    <t>" napojení UV" PŘÍP_UV*1,000*0,500</t>
  </si>
  <si>
    <t>" odpočet potrubí DN 200" -(PI*0,100*0,100*20,710)</t>
  </si>
  <si>
    <t>26</t>
  </si>
  <si>
    <t>58331200</t>
  </si>
  <si>
    <t>štěrkopísek netříděný zásypový</t>
  </si>
  <si>
    <t>-461006693</t>
  </si>
  <si>
    <t>9,704*2 'Přepočtené koeficientem množství</t>
  </si>
  <si>
    <t>27</t>
  </si>
  <si>
    <t>181951101</t>
  </si>
  <si>
    <t>Úprava pláně vyrovnáním výškových rozdílů v hornině tř. 1 až 4 bez zhutnění</t>
  </si>
  <si>
    <t>-2044824026</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</si>
  <si>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</si>
  <si>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 asfaltová vozovka" P1</t>
  </si>
  <si>
    <t>" asfaltová vozovka (napojení přes odskoky)" P1a</t>
  </si>
  <si>
    <t>" rozšíření podkladní vrstvy prhu š. 500 mm" (119,300*2)*0,500</t>
  </si>
  <si>
    <t>Mezisoučet " na úrovni parapláně</t>
  </si>
  <si>
    <t>Zakládání</t>
  </si>
  <si>
    <t>28</t>
  </si>
  <si>
    <t>211531111</t>
  </si>
  <si>
    <t>Výplň kamenivem do rýh odvodňovacích žeber nebo trativodů bez zhutnění, s úpravou povrchu výplně kamenivem hrubým drceným frakce 16 až 63 mm</t>
  </si>
  <si>
    <t>556586237</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</si>
  <si>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</si>
  <si>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 odvodnění pláně - drenáž" DREN*0,400*0,600</t>
  </si>
  <si>
    <t>" odpočet DN 150" -(PI*0,080*0,080*157,160)</t>
  </si>
  <si>
    <t>29</t>
  </si>
  <si>
    <t>211971121</t>
  </si>
  <si>
    <t>Zřízení opláštění výplně z geotextilie odvodňovacích žeber nebo trativodů v rýze nebo zářezu se stěnami svislými nebo šikmými o sklonu přes 1:2 při rozvinuté šířce opláštění do 2,5 m</t>
  </si>
  <si>
    <t>582087615</t>
  </si>
  <si>
    <t xml:space="preserve">Poznámka k souboru cen:_x000D_
1. Ceny jsou určeny:_x000D_
a) pro jakékoliv druhy a rozměry geotextilií,_x000D_
b) i pro zřízení svislého drénu z jedné nebo více vrstev geotextilie přiložených na stěnu rýhy nebo zářezu,_x000D_
c) pro způsob spojování geotextilií přesahy._x000D_
2. Ceny nelze použít:_x000D_
a) pro zřízení opláštění výplně v zapažených rýhách; toto opláštění se oceňuje individuálně,_x000D_
b) pro knotové drény (geodrény); tyto drény se oceňují cenami souboru cen 211 97-21 Vpichování svislých konsolidačních prefabrikovaných drénů,_x000D_
c) pro zřízení vrstev z geotextilií; toto zřízení vrstev z geotextilií se ocení cenami souboru cen 213 14 Zřízení vrstvy z geotextilie._x000D_
3. V cenách jsou započteny i náklady na zřízení předepsaných přesahů a na potřebné zatěžování nebo připevňování geotextilie ke stěnám výkopu při provádění._x000D_
4. V cenách nejsou započteny náklady na dodání geotextilie; toto dodání se oceňuje ve specifikaci. Ztratné lze dohodnout ve výši 2 %._x000D_
5. Množství měrných jednotek:_x000D_
a) se určuje v m2 rozvinuté plochy opláštění bez jakýchkoliv přesahů. Při opláštění z více vrstev geotextilií se pro určení množství měrných jednotek oceňuje každá vrstva samostatně,_x000D_
b) pro dodání geotextilie oceňované ve specifikaci se určí v m2 geotextilie včetně přesahů a prořezů stanovených projektovou dokumentací._x000D_
</t>
  </si>
  <si>
    <t>" odvodnění pláně - drenáž" DREN*(0,400*2+0,600*2)</t>
  </si>
  <si>
    <t>30</t>
  </si>
  <si>
    <t>69311082</t>
  </si>
  <si>
    <t>geotextilie netkaná separační, ochranná, filtrační, drenážní PP 500g/m2</t>
  </si>
  <si>
    <t>-1925796908</t>
  </si>
  <si>
    <t>Poznámka k položce:_x000D_
- ztratné 2%</t>
  </si>
  <si>
    <t>314,32*1,02 'Přepočtené koeficientem množství</t>
  </si>
  <si>
    <t>31</t>
  </si>
  <si>
    <t>212532111</t>
  </si>
  <si>
    <t>Lože pro trativody z kameniva hrubého drceného</t>
  </si>
  <si>
    <t>-2120090614</t>
  </si>
  <si>
    <t xml:space="preserve">Poznámka k souboru cen:_x000D_
1. V cenách jsou započteny i náklady na vyčištění dna rýh a na urovnání povrchu lože._x000D_
2. V ceně materiálu jsou započteny i náklady na prohození výkopku._x000D_
</t>
  </si>
  <si>
    <t>" odvodnění pláně - drenáž" DREN*0,400*0,100</t>
  </si>
  <si>
    <t>32</t>
  </si>
  <si>
    <t>21275521.R01</t>
  </si>
  <si>
    <t>Trativody bez lože z drenážních trubek plastových PE-HD D 160 mm</t>
  </si>
  <si>
    <t>-869341583</t>
  </si>
  <si>
    <t xml:space="preserve">Poznámka k souboru cen:_x000D_
1. Ceny jsou určeny pro uložení drenážních trubek do výkopu bez lože a obsypu._x000D_
2. Trativody včetně lože a obsypu trubek se ocení cenami souboru cen 212 75-2 . Trativody z drenážních trubek katalogu 827-1 Vedení trubní dálková a přípojná – vodovody a kanalizace._x000D_
</t>
  </si>
  <si>
    <t>" odvodnění pláně - drenáž" DREN</t>
  </si>
  <si>
    <t>33</t>
  </si>
  <si>
    <t>212972113</t>
  </si>
  <si>
    <t>Opláštění drenážních trub filtrační textilií DN 160</t>
  </si>
  <si>
    <t>1842557896</t>
  </si>
  <si>
    <t xml:space="preserve">Poznámka k souboru cen:_x000D_
1. V cenách jsou započteny i náklady na nařezání filtrační textilie na potřebnou šířku, rozprostření pruhu textilie na uložené drenážní potrubí, urovnání a napnutí textilie před uložením zásypového materiálu a odsun zbytku textilie._x000D_
</t>
  </si>
  <si>
    <t>34</t>
  </si>
  <si>
    <t>215901101</t>
  </si>
  <si>
    <t>Zhutnění podloží pod násypy z rostlé horniny tř. 1 až 4 z hornin soudružných do 92 % PS a nesoudržných sypkých relativní ulehlosti I(d) do 0,8</t>
  </si>
  <si>
    <t>-31065791</t>
  </si>
  <si>
    <t xml:space="preserve">Poznámka k souboru cen:_x000D_
1. Cena je určena pro zhutnění ploch vodorovných nebo ve sklonu do 1 : 5, je-li předepsáno zhutnění do hloubky 0,7 m od pláně._x000D_
2. Cenu nelze použít pro zhutnění podloží z hornin konzistence kašovité až tekoucí._x000D_
3. Míru zhutnění podloží předepisuje projekt._x000D_
4. Množství jednotek se určí v m2 půdorysné plochy zhutněného podloží._x000D_
</t>
  </si>
  <si>
    <t>Mezisoučet " na úrovni aktivní pláně</t>
  </si>
  <si>
    <t>Svislé a kompletní konstrukce</t>
  </si>
  <si>
    <t>35</t>
  </si>
  <si>
    <t>359901211</t>
  </si>
  <si>
    <t>Monitoring stok (kamerový systém) jakékoli výšky nová kanalizace</t>
  </si>
  <si>
    <t>1372746243</t>
  </si>
  <si>
    <t xml:space="preserve">Poznámka k souboru cen:_x000D_
1. V ceně jsou započteny náklady na zhotovení záznamu o prohlídce a protokolu prohlídky._x000D_
</t>
  </si>
  <si>
    <t>" napojení UV" PŘÍP_UV</t>
  </si>
  <si>
    <t>Vodorovné konstrukce</t>
  </si>
  <si>
    <t>36</t>
  </si>
  <si>
    <t>451573111</t>
  </si>
  <si>
    <t>Lože pod potrubí, stoky a drobné objekty v otevřeném výkopu z písku a štěrkopísku do 63 mm</t>
  </si>
  <si>
    <t>1871826991</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</si>
  <si>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</si>
  <si>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 napojení UV" PŘÍP_UV*1,000*0,100</t>
  </si>
  <si>
    <t>Komunikace pozemní</t>
  </si>
  <si>
    <t>37</t>
  </si>
  <si>
    <t>564871111</t>
  </si>
  <si>
    <t>Podklad ze štěrkodrti ŠD s rozprostřením a zhutněním, po zhutnění tl. 250 mm</t>
  </si>
  <si>
    <t>1978129253</t>
  </si>
  <si>
    <t>38</t>
  </si>
  <si>
    <t>565146111</t>
  </si>
  <si>
    <t>Asfaltový beton vrstva podkladní ACP 22 (obalované kamenivo hrubozrnné - OKH) s rozprostřením a zhutněním v pruhu šířky do 3 m, po zhutnění tl. 60 mm</t>
  </si>
  <si>
    <t>936884786</t>
  </si>
  <si>
    <t xml:space="preserve">Poznámka k souboru cen:_x000D_
1. ČSN EN 13108-1 připouští pro ACP 22 pouze tl. 60 až 100 mm._x000D_
</t>
  </si>
  <si>
    <t>39</t>
  </si>
  <si>
    <t>567132112</t>
  </si>
  <si>
    <t>Podklad ze směsi stmelené cementem SC bez dilatačních spár, s rozprostřením a zhutněním SC C 8/10 (KSC I), po zhutnění tl. 170 mm</t>
  </si>
  <si>
    <t>-1953235570</t>
  </si>
  <si>
    <t xml:space="preserve">Poznámka k souboru cen:_x000D_
1. V cenách jsou započteny i náklady na ošetření povrchu podkladu vodou._x000D_
2. V cenách 567 1.-4 jsou započteny i náklady postřik proti odpařování vody._x000D_
3. V cenách nejsou započteny náklady na:_x000D_
a) příp. postřik, který se oceňuje cenou 919 74-8111 Postřik popř. zdrsnění povrchu cementobetonového krytu nebo podkladu ochrannou emulzí,_x000D_
b) zřízení dilatačních spár a jejich vyplnění; tyto práce se oceňují cenami souborů cen 919 11-1 Řezání dilatačních spár, 919 12-. Těsnění dilatačních spár a 919 13 Vyztužení dilatačních spár._x000D_
</t>
  </si>
  <si>
    <t>40</t>
  </si>
  <si>
    <t>573111114</t>
  </si>
  <si>
    <t>Postřik infiltrační PI z asfaltu silničního s posypem kamenivem, v množství 2,00 kg/m2</t>
  </si>
  <si>
    <t>-378243254</t>
  </si>
  <si>
    <t>41</t>
  </si>
  <si>
    <t>573211109</t>
  </si>
  <si>
    <t>Postřik spojovací PS bez posypu kamenivem z asfaltu silničního, v množství 0,50 kg/m2</t>
  </si>
  <si>
    <t>-1055102636</t>
  </si>
  <si>
    <t>Mezisoučet " pod ACL 16S</t>
  </si>
  <si>
    <t>Mezisoučet " pod BBTM 11</t>
  </si>
  <si>
    <t>42</t>
  </si>
  <si>
    <t>576125111</t>
  </si>
  <si>
    <t>Asfaltový koberec tenký BBTM (AKT) s rozprostřením a se zhutněním z nemodifikovaného asfaltu v pruhu šířky do 3 m, po zhutnění tl. 30 mm</t>
  </si>
  <si>
    <t>-1667541232</t>
  </si>
  <si>
    <t xml:space="preserve">Poznámka k souboru cen:_x000D_
1. ČSN EN 13108-2 připouští pro BBTM pouze tl. 20 až 30 mm._x000D_
</t>
  </si>
  <si>
    <t>" asfaltová vozovka (napojení přes odskoky)" P1a/0,500*1,000</t>
  </si>
  <si>
    <t>43</t>
  </si>
  <si>
    <t>577175112</t>
  </si>
  <si>
    <t>Asfaltový beton vrstva ložní ACL 16 (ABH) s rozprostřením a zhutněním z nemodifikovaného asfaltu v pruhu šířky do 3 m, po zhutnění tl. 80 mm</t>
  </si>
  <si>
    <t>1211296733</t>
  </si>
  <si>
    <t xml:space="preserve">Poznámka k souboru cen:_x000D_
1. ČSN EN 13108-1 připouští pro ACL 16 pouze tl. 50 až 70 mm._x000D_
</t>
  </si>
  <si>
    <t>Úpravy povrchů, podlahy a osazování výplní</t>
  </si>
  <si>
    <t>44</t>
  </si>
  <si>
    <t>915241111</t>
  </si>
  <si>
    <t>Bezpečnostní barevný povrch vozovek červený pro podklad asfaltový</t>
  </si>
  <si>
    <t>918126000</t>
  </si>
  <si>
    <t xml:space="preserve">Poznámka k souboru cen:_x000D_
1. V cenách nejsou započteny náklady na příp. nutné vyspravení vozovek před nanesením bezpečnostního barevného povrchu._x000D_
</t>
  </si>
  <si>
    <t>"D_101_1_technická_zpráva_strana_7-8.pdf</t>
  </si>
  <si>
    <t>"D_101_6_situace_dopravního_značení.pdf</t>
  </si>
  <si>
    <t>" bezpečnostní povrch" 30,000*3,000</t>
  </si>
  <si>
    <t>Trubní vedení</t>
  </si>
  <si>
    <t>45</t>
  </si>
  <si>
    <t>871355231</t>
  </si>
  <si>
    <t>Kanalizační potrubí z tvrdého PVC v otevřeném výkopu ve sklonu do 20 %, hladkého plnostěnného jednovrstvého, tuhost třídy SN 10 DN 200</t>
  </si>
  <si>
    <t>2062652018</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</si>
  <si>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</si>
  <si>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46</t>
  </si>
  <si>
    <t>877350410</t>
  </si>
  <si>
    <t>Montáž tvarovek na kanalizačním plastovém potrubí z polypropylenu PP korugovaného nebo žebrovaného kolen DN 200</t>
  </si>
  <si>
    <t>-452709468</t>
  </si>
  <si>
    <t xml:space="preserve">Poznámka k souboru cen:_x000D_
1. V cenách montáže tvarovek nejsou započteny náklady na dodání tvarovek. Tyto náklady se oceňují ve specifikaci._x000D_
2. V cenách montáže tvarovek jsou započteny náklady na dodání těsnicích kroužků, pokud tyto nejsou součástí dodávky tvarovek._x000D_
</t>
  </si>
  <si>
    <t>" napojení UV" 3,000</t>
  </si>
  <si>
    <t>47</t>
  </si>
  <si>
    <t>28617339</t>
  </si>
  <si>
    <t>koleno kanalizace PP KG DN 200x45°</t>
  </si>
  <si>
    <t>950913077</t>
  </si>
  <si>
    <t>Poznámka k položce:_x000D_
- ztratné 3%</t>
  </si>
  <si>
    <t>3*1,03 'Přepočtené koeficientem množství</t>
  </si>
  <si>
    <t>48</t>
  </si>
  <si>
    <t>877355121</t>
  </si>
  <si>
    <t>Výřez a montáž odbočné tvarovky na potrubí z trub z tvrdého PVC DN 200</t>
  </si>
  <si>
    <t>1521233538</t>
  </si>
  <si>
    <t xml:space="preserve">Poznámka k souboru cen:_x000D_
1. Ceny jsou určeny pro dodatečné osazení odbočných tvarovek na stávající potrubí._x000D_
2. V cenách nejsou započteny náklady na dodání 1 ks odbočné tvarovky a 1 ks přesuvky, popř. 1 ks trouby a těsnících kroužků; tyto náklady se oceňují ve specifikaci. Ztratné lze dohodnout u trub kanalizačních z tvrdého PVC ve výši 1,5 %._x000D_
</t>
  </si>
  <si>
    <t>49</t>
  </si>
  <si>
    <t>28612223</t>
  </si>
  <si>
    <t>odbočka kanalizační plastová PVC KG DN 200x200/45° SN 12/16</t>
  </si>
  <si>
    <t>1298650989</t>
  </si>
  <si>
    <t>50</t>
  </si>
  <si>
    <t>890411851</t>
  </si>
  <si>
    <t>Bourání šachet strojně velikosti obestavěného prostoru do 1,5 m3 z prefabrikovaných skruží</t>
  </si>
  <si>
    <t>-1194260443</t>
  </si>
  <si>
    <t xml:space="preserve">Poznámka k souboru cen:_x000D_
1. Ceny jsou určeny pro vodovodní a kanalizačné šachty._x000D_
2. Šachty velikosti nad 5 m3 obestavěného prostoru se oceňují cenami katalogu 801-3 Budov a haly - bourání konstrukcí._x000D_
</t>
  </si>
  <si>
    <t>"2_situace.pdf</t>
  </si>
  <si>
    <t>" rušená UV" (PI*0,270*0,270*1,300)*1,000</t>
  </si>
  <si>
    <t>51</t>
  </si>
  <si>
    <t>892351111</t>
  </si>
  <si>
    <t>Tlakové zkoušky vodou na potrubí DN 150 nebo 200</t>
  </si>
  <si>
    <t>1630008036</t>
  </si>
  <si>
    <t xml:space="preserve">Poznámka k souboru cen:_x000D_
1. Ceny -2111 jsou určeny pro zabezpečení jednoho konce zkoušeného úseku jakéhokoliv druhu potrubí._x000D_
2. V cenách jsou započteny náklady:_x000D_
a) u cen -1111 - na přísun, montáž, demontáž a odsun zkoušecího čerpadla, napuštění tlakovou vodou a dodání vody pro tlakovou zkoušku,_x000D_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řady,_x000D_
</t>
  </si>
  <si>
    <t>52</t>
  </si>
  <si>
    <t>895941311</t>
  </si>
  <si>
    <t>Zřízení vpusti kanalizační uliční z betonových dílců typ UVB-50</t>
  </si>
  <si>
    <t>-435618673</t>
  </si>
  <si>
    <t xml:space="preserve">Poznámka k souboru cen:_x000D_
1. V cenách jsou započteny i náklady na zřízení lože ze štěrkopísku._x000D_
2. V cenách nejsou započteny náklady na:_x000D_
a) dodání betonových dílců; betonové dílce se oceňují ve specifikaci,_x000D_
b) dodání kameninových dílců; kameninové dílce se oceňují ve specifikaci,_x000D_
c) litinové mříže; osazení mříží se oceňuje cenami souboru cen 899 20- . 1 Osazení mříží litinových včetně rámů a košů na bahno části A 01 tohoto katalogu; dodání mříží se oceňuje ve specifikaci,_x000D_
d) podkladní prstence; tyto se oceňují cenami souboru cen 452 38-6 . Podkladní a a vyrovnávací prstence části A 01 tohoto katalogu._x000D_
</t>
  </si>
  <si>
    <t>" nová UV č. 1,2 a 4" UV</t>
  </si>
  <si>
    <t>53</t>
  </si>
  <si>
    <t>59223852</t>
  </si>
  <si>
    <t>dno pro uliční vpusť s kalovou prohlubní betonové 450x300x50mm</t>
  </si>
  <si>
    <t>1789730485</t>
  </si>
  <si>
    <t>3*1,01 'Přepočtené koeficientem množství</t>
  </si>
  <si>
    <t>54</t>
  </si>
  <si>
    <t>59223864</t>
  </si>
  <si>
    <t>prstenec pro uliční vpusť vyrovnávací betonový 390x60x130mm</t>
  </si>
  <si>
    <t>179431701</t>
  </si>
  <si>
    <t>55</t>
  </si>
  <si>
    <t>59223862</t>
  </si>
  <si>
    <t>skruž pro uliční vpusť středová betonová 450x295x50mm</t>
  </si>
  <si>
    <t>1412007499</t>
  </si>
  <si>
    <t>3*2,02 'Přepočtené koeficientem množství</t>
  </si>
  <si>
    <t>56</t>
  </si>
  <si>
    <t>59223854</t>
  </si>
  <si>
    <t>skruž pro uliční vpusť s výtokovým otvorem PVC betonová 450x350x50mm</t>
  </si>
  <si>
    <t>833682422</t>
  </si>
  <si>
    <t>57</t>
  </si>
  <si>
    <t>899201211</t>
  </si>
  <si>
    <t>Demontáž mříží litinových včetně rámů, hmotnosti jednotlivě do 50 kg</t>
  </si>
  <si>
    <t>-2134602797</t>
  </si>
  <si>
    <t>" rušená UV" 1,000</t>
  </si>
  <si>
    <t>58</t>
  </si>
  <si>
    <t>899204112</t>
  </si>
  <si>
    <t>Osazení mříží litinových včetně rámů a košů na bahno pro třídu zatížení D400, E600</t>
  </si>
  <si>
    <t>708937646</t>
  </si>
  <si>
    <t xml:space="preserve">Poznámka k souboru cen:_x000D_
1. V cenách nejsou započteny náklady na dodání mříží, rámů a košů na bahno; tyto náklady se oceňují ve specifikaci._x000D_
</t>
  </si>
  <si>
    <t>59</t>
  </si>
  <si>
    <t>59223871</t>
  </si>
  <si>
    <t>koš vysoký pro uliční vpusti žárově Pz plech pro rám 500/500mm</t>
  </si>
  <si>
    <t>-630985351</t>
  </si>
  <si>
    <t>60</t>
  </si>
  <si>
    <t>55242330</t>
  </si>
  <si>
    <t>mříž D 400 -  konkávní 600x600 4-stranný rám</t>
  </si>
  <si>
    <t>1488831546</t>
  </si>
  <si>
    <t>61</t>
  </si>
  <si>
    <t>899721112</t>
  </si>
  <si>
    <t>Signalizační vodič na potrubí DN nad 150 mm</t>
  </si>
  <si>
    <t>1293709735</t>
  </si>
  <si>
    <t>62</t>
  </si>
  <si>
    <t>899722114</t>
  </si>
  <si>
    <t>Krytí potrubí z plastů výstražnou fólií z PVC šířky 40 cm</t>
  </si>
  <si>
    <t>-1080753613</t>
  </si>
  <si>
    <t>Ostatní konstrukce a práce, bourání</t>
  </si>
  <si>
    <t>63</t>
  </si>
  <si>
    <t>913111115</t>
  </si>
  <si>
    <t>Montáž a demontáž dočasných dopravních značek samostatných značek základních</t>
  </si>
  <si>
    <t>1175674975</t>
  </si>
  <si>
    <t xml:space="preserve">Poznámka k souboru cen:_x000D_
1. V cenách jsou započteny náklady na montáž i demontáž dočasné značky, nebo podstavce._x000D_
</t>
  </si>
  <si>
    <t>"D_101_1_technická_zpráva.pdf</t>
  </si>
  <si>
    <t>"D_101_8.1_situace_ZOV_návrh_DIO.pdf</t>
  </si>
  <si>
    <t>" ozn. E13" 1,000</t>
  </si>
  <si>
    <t>64</t>
  </si>
  <si>
    <t>913111215</t>
  </si>
  <si>
    <t>Montáž a demontáž dočasných dopravních značek Příplatek za první a každý další den použití dočasných dopravních značek k ceně 11-1115</t>
  </si>
  <si>
    <t>1687843388</t>
  </si>
  <si>
    <t>1,000*45</t>
  </si>
  <si>
    <t>65</t>
  </si>
  <si>
    <t>913121111</t>
  </si>
  <si>
    <t>Montáž a demontáž dočasných dopravních značek kompletních značek vč. podstavce a sloupku základních</t>
  </si>
  <si>
    <t>1957639098</t>
  </si>
  <si>
    <t>" ozn. A15" 1,000</t>
  </si>
  <si>
    <t>" ozn. B30" 1,000</t>
  </si>
  <si>
    <t>66</t>
  </si>
  <si>
    <t>913121112</t>
  </si>
  <si>
    <t>Montáž a demontáž dočasných dopravních značek kompletních značek vč. podstavce a sloupku zvětšených</t>
  </si>
  <si>
    <t>-115526020</t>
  </si>
  <si>
    <t>" ozn. IP 22" 1,000</t>
  </si>
  <si>
    <t>67</t>
  </si>
  <si>
    <t>913121211</t>
  </si>
  <si>
    <t>Montáž a demontáž dočasných dopravních značek Příplatek za první a každý další den použití dočasných dopravních značek k ceně 12-1111</t>
  </si>
  <si>
    <t>-746999215</t>
  </si>
  <si>
    <t>2,000*45</t>
  </si>
  <si>
    <t>68</t>
  </si>
  <si>
    <t>913121212</t>
  </si>
  <si>
    <t>Montáž a demontáž dočasných dopravních značek Příplatek za první a každý další den použití dočasných dopravních značek k ceně 12-1112</t>
  </si>
  <si>
    <t>-1372343379</t>
  </si>
  <si>
    <t>69</t>
  </si>
  <si>
    <t>913211113</t>
  </si>
  <si>
    <t>Montáž a demontáž dočasných dopravních zábran reflexních, šířky 3 m</t>
  </si>
  <si>
    <t>830993885</t>
  </si>
  <si>
    <t xml:space="preserve">Poznámka k souboru cen:_x000D_
1. V cenách jsou započteny náklady na montáž i demontáž dočasné zábrany._x000D_
2. V cenách světelných dočasných dopravních zábran 913 22-11 nejsou započteny náklady na akumulátor, které se oceňují cenami souboru cen 913 91-1._x000D_
</t>
  </si>
  <si>
    <t>" ozn. Z2" 1,000</t>
  </si>
  <si>
    <t>70</t>
  </si>
  <si>
    <t>913211213</t>
  </si>
  <si>
    <t>Montáž a demontáž dočasných dopravních zábran Příplatek za první a každý další den použití dočasných dopravních zábran k ceně 21-1113</t>
  </si>
  <si>
    <t>1833878972</t>
  </si>
  <si>
    <t>71</t>
  </si>
  <si>
    <t>913321111</t>
  </si>
  <si>
    <t>Montáž a demontáž dočasných dopravních vodících zařízení směrové desky základní</t>
  </si>
  <si>
    <t>-1109227281</t>
  </si>
  <si>
    <t xml:space="preserve">Poznámka k souboru cen:_x000D_
1. V cenách jsou započteny náklady na montáž i demontáž dočasného vodícího zařízení._x000D_
</t>
  </si>
  <si>
    <t>" ozn. Z4a" 10,000</t>
  </si>
  <si>
    <t>72</t>
  </si>
  <si>
    <t>913321211</t>
  </si>
  <si>
    <t>Montáž a demontáž dočasných dopravních vodících zařízení Příplatek za první a každý další den použití dočasných dopravních vodících zařízení k ceně 32-1111</t>
  </si>
  <si>
    <t>1520876894</t>
  </si>
  <si>
    <t>10,000*45</t>
  </si>
  <si>
    <t>73</t>
  </si>
  <si>
    <t>913331115</t>
  </si>
  <si>
    <t>Montáž a demontáž dočasných dopravních vodících zařízení signální svítilny včetně akumulátoru</t>
  </si>
  <si>
    <t>-776238245</t>
  </si>
  <si>
    <t>" ozn. S7" 4,000</t>
  </si>
  <si>
    <t>74</t>
  </si>
  <si>
    <t>913331215</t>
  </si>
  <si>
    <t>Montáž a demontáž dočasných dopravních vodících zařízení Příplatek za první a každý další den použití dočasných dopravních vodících zařízení k ceně 33-1115</t>
  </si>
  <si>
    <t>-144002709</t>
  </si>
  <si>
    <t>4,000*45</t>
  </si>
  <si>
    <t>75</t>
  </si>
  <si>
    <t>914111111</t>
  </si>
  <si>
    <t>Montáž svislé dopravní značky základní velikosti do 1 m2 objímkami na sloupky nebo konzoly</t>
  </si>
  <si>
    <t>249589853</t>
  </si>
  <si>
    <t xml:space="preserve">Poznámka k souboru cen:_x000D_
1. V cenách jsou započteny i náklady na montáž značek včetně upevňovacího materiálu na předem připravenou nosnou konstrukci (sloupek, konzolu, sloup)._x000D_
2. V cenách nejsou započteny náklady na:_x000D_
a) dodání značek, tyto se oceňují ve specifikaci,_x000D_
b) na montáž a dodávku ocelových nosných konstrukcí – sloupků, konzol, tyto se oceňují cenami souboru cen 914 51 Montáž sloupku a 914 53 Montáž konzol a nástavců,_x000D_
c) nátěry, tyto se oceňují jako práce PSV příslušnými cenami katalogu 800-783 Nátěry,_x000D_
d) naložení a odklizení výkopku, tyto se oceňují cenami části A 01 katalogu 800-1 Zemní práce._x000D_
3. Ceny nelze použít pro osazení a montáž svislých dopravních značek:_x000D_
a) světelných, tyto se oceňují cenami katalogu 800-741 Elektroinstalace - silnoproud,_x000D_
b) upevněných na lanech nebo speciálních konstrukcích nesoucích více značek, tyto se oceňují individuálně._x000D_
</t>
  </si>
  <si>
    <t>" přesunuté SDZ" 3,000</t>
  </si>
  <si>
    <t>76</t>
  </si>
  <si>
    <t>914111121</t>
  </si>
  <si>
    <t>Montáž svislé dopravní značky základní velikosti do 2 m2 objímkami na sloupky nebo konzoly</t>
  </si>
  <si>
    <t>1575361004</t>
  </si>
  <si>
    <t>" nové SDZ" 2,000</t>
  </si>
  <si>
    <t>77</t>
  </si>
  <si>
    <t>40445257</t>
  </si>
  <si>
    <t>svorka upínací na sloupek D 70mm</t>
  </si>
  <si>
    <t>-752896526</t>
  </si>
  <si>
    <t>" nové SDZ (6ks/deska)" 6,000*2</t>
  </si>
  <si>
    <t>78</t>
  </si>
  <si>
    <t>40445482</t>
  </si>
  <si>
    <t>značka dopravní svislá retroreflexní fólie tř 1 FeZn prolis 1500x1500mm</t>
  </si>
  <si>
    <t>-1081871097</t>
  </si>
  <si>
    <t>" ozn. IP 20a" 1,000</t>
  </si>
  <si>
    <t>" ozn. IP 20b" 1,000</t>
  </si>
  <si>
    <t>79</t>
  </si>
  <si>
    <t>914511112</t>
  </si>
  <si>
    <t>Montáž sloupku dopravních značek délky do 3,5 m do hliníkové patky</t>
  </si>
  <si>
    <t>2001079302</t>
  </si>
  <si>
    <t xml:space="preserve">Poznámka k souboru cen:_x000D_
1. V cenách jsou započteny i náklady na:_x000D_
a) vykopání jamek s odhozem výkopku na vzdálenost do 3 m,_x000D_
b) osazení sloupku včetně montáže a dodávky plastového víčka,_x000D_
2. V cenách -1111 jsou započteny i náklady na betonový základ._x000D_
3. V cenách -1112 jsou započteny i náklady na hliníkovou patku s betonovým základem._x000D_
4. V cenách nejsou započteny náklady na:_x000D_
a) dodání sloupku, tyto se oceňují ve specifikaci_x000D_
b) naložení a odklizení výkopku, tyto se oceňují cenami části A01 katalogu 800-1 Zemní práce._x000D_
</t>
  </si>
  <si>
    <t>" přesunuté SDZ" 1,000</t>
  </si>
  <si>
    <t>80</t>
  </si>
  <si>
    <t>40445230</t>
  </si>
  <si>
    <t>sloupek pro dopravní značku Zn D 70mm v 3,5m</t>
  </si>
  <si>
    <t>786920316</t>
  </si>
  <si>
    <t>81</t>
  </si>
  <si>
    <t>915211111</t>
  </si>
  <si>
    <t>Vodorovné dopravní značení stříkaným plastem dělící čára šířky 125 mm souvislá bílá základní</t>
  </si>
  <si>
    <t>-52557349</t>
  </si>
  <si>
    <t xml:space="preserve">Poznámka k souboru cen:_x000D_
1. Ceny jsou určeny pro dělicí čáry souvislé č. V 1a bílé, přerušované č. V 2a bílé, vodící č. V 4 bílé, souvislá č. V12b žlutá, přerušovaná č. V12c žlutá._x000D_
2. V cenách nejsou započteny náklady na:_x000D_
a) předznačení, tyto se oceňují cenami souboru cen 915 6.-11 Předznačení pro vodorovné značení,_x000D_
b) očištění vozovky, tyto se oceňují cenami souboru cen 938 90-9 . Odstranění bláta, prachu, nebo hlinitého nánosu s povrchu podkladu, nebo krytu části C 01 tohoto katalogu._x000D_
3. Množství měrných jednotek se určuje:_x000D_
a) u cen 912 21 a 915 22 v m délky dělící nebo vodící čáry (včetně mezer),_x000D_
b) u ceny 915 23 v m2 stříkané plochy bez mezer._x000D_
</t>
  </si>
  <si>
    <t>" ozn. V1a" 80,290+5,910</t>
  </si>
  <si>
    <t>82</t>
  </si>
  <si>
    <t>915211121</t>
  </si>
  <si>
    <t>Vodorovné dopravní značení stříkaným plastem dělící čára šířky 125 mm přerušovaná bílá základní</t>
  </si>
  <si>
    <t>-460255806</t>
  </si>
  <si>
    <t>" ozn. V2b" 22,850</t>
  </si>
  <si>
    <t>83</t>
  </si>
  <si>
    <t>915221121</t>
  </si>
  <si>
    <t>Vodorovné dopravní značení stříkaným plastem vodící čára bílá šířky 250 mm přerušovaná základní</t>
  </si>
  <si>
    <t>-1374516750</t>
  </si>
  <si>
    <t>" ozn. V2b" 80,340+12,020</t>
  </si>
  <si>
    <t>84</t>
  </si>
  <si>
    <t>915231111</t>
  </si>
  <si>
    <t>Vodorovné dopravní značení stříkaným plastem přechody pro chodce, šipky, symboly nápisy bílé základní</t>
  </si>
  <si>
    <t>586215597</t>
  </si>
  <si>
    <t>" ozn. V7a" 6,250*4,000</t>
  </si>
  <si>
    <t>85</t>
  </si>
  <si>
    <t>915351111</t>
  </si>
  <si>
    <t>Vodorovné značení předformovaným termoplastem písmena nebo číslice velikosti do 1 m</t>
  </si>
  <si>
    <t>404214516</t>
  </si>
  <si>
    <t xml:space="preserve">Poznámka k souboru cen:_x000D_
1. V cenách nejsou započteny náklady na:_x000D_
a) předznačení, tyto se oceňují cenami souboru cen 915 6.-11 Předznačení pro vodorovné značení,_x000D_
b) očištění vozovky, tyto se oceňují cenami souboru cen 938 90-9 . Odstranění bláta, prachu, nebo hlinitého nánosu s povrchu podkladu, nebo krytu části C 01 tohoto katalogu._x000D_
2. Množství měrných jednotek u ceny 915 32-1111 se určuje m2 celkové plochy přechodu._x000D_
</t>
  </si>
  <si>
    <t>" ozn. V14 (symbol cyklisty)" 7,000</t>
  </si>
  <si>
    <t>86</t>
  </si>
  <si>
    <t>915611111</t>
  </si>
  <si>
    <t>Předznačení pro vodorovné značení stříkané barvou nebo prováděné z nátěrových hmot liniové dělicí čáry, vodicí proužky</t>
  </si>
  <si>
    <t>-230522579</t>
  </si>
  <si>
    <t xml:space="preserve">Poznámka k souboru cen:_x000D_
1. Množství měrných jednotek se určuje:_x000D_
a) pro cenu -1111 v m délky dělicí čáry nebo vodícího proužku (včetně mezer),_x000D_
b) pro cenu -1112 v m2 natírané nebo stříkané plochy._x000D_
</t>
  </si>
  <si>
    <t>86,200+22,850+92,360</t>
  </si>
  <si>
    <t>87</t>
  </si>
  <si>
    <t>915621111</t>
  </si>
  <si>
    <t>Předznačení pro vodorovné značení stříkané barvou nebo prováděné z nátěrových hmot plošné šipky, symboly, nápisy</t>
  </si>
  <si>
    <t>-1889589267</t>
  </si>
  <si>
    <t>25,000+((0,550*0,550)*7)</t>
  </si>
  <si>
    <t>88</t>
  </si>
  <si>
    <t>919125111</t>
  </si>
  <si>
    <t>Těsnění svislé spáry mezi živičným krytem a ostatními prvky asfaltovou páskou samolepicí šířky 35 mm tl. 8 mm</t>
  </si>
  <si>
    <t>-253437301</t>
  </si>
  <si>
    <t xml:space="preserve">Poznámka k souboru cen:_x000D_
1. Cena jsou určena pro napojení obrubníků, odvodňovacích žlabů, roštů apod. na živičný povrch, pro napojení nového živičného povrchu na stávající, apod._x000D_
2. V ceně jsou započteny i náklady na vyčištění trhlin._x000D_
3. V ceně nejsou započteny náklady na seříznutí stávajícího živičného povrchu; tyto náklady se oceňují cenami souboru cen 919 73-11 Zarovnání styčné plochy podkladu nebo krytu podél vybourané části komunikace nebo zpevněné plochy._x000D_
</t>
  </si>
  <si>
    <t>" obruba" 119,300*2</t>
  </si>
  <si>
    <t>" UV" (0,600*4)*3</t>
  </si>
  <si>
    <t>89</t>
  </si>
  <si>
    <t>919726123</t>
  </si>
  <si>
    <t>Geotextilie netkaná pro ochranu, separaci nebo filtraci měrná hmotnost přes 300 do 500 g/m2</t>
  </si>
  <si>
    <t>-174438218</t>
  </si>
  <si>
    <t xml:space="preserve">Poznámka k souboru cen:_x000D_
1. V cenách jsou započteny i náklady na položení a dodání geotextilie včetně přesahů._x000D_
</t>
  </si>
  <si>
    <t>Mezisoučet " SKLADBA 1</t>
  </si>
  <si>
    <t>90</t>
  </si>
  <si>
    <t>919731114</t>
  </si>
  <si>
    <t>Zarovnání styčné plochy podkladu nebo krytu podél vybourané části komunikace nebo zpevněné plochy z betonu prostého tl. přes 150 do 250 mm</t>
  </si>
  <si>
    <t>315039595</t>
  </si>
  <si>
    <t xml:space="preserve">Poznámka k souboru cen:_x000D_
1. Pro volbu cen je rozhodující maximální tloušťka zarovnané styčné plochy._x000D_
2. Náklady na vodorovné přemístění suti zbylé po zarovnání styčné plochy se samostatně neoceňují, tyto náklady jsou započteny ve vodorovném přemístění suti prováděném při odstraňování podkladů nebo krytů._x000D_
</t>
  </si>
  <si>
    <t>" vozovka - napojení přes odskoky (podkladní vrstva SC 8/10 tl. 170 mm)</t>
  </si>
  <si>
    <t>" napojení na SO 112" 7,000</t>
  </si>
  <si>
    <t>" napojení na stávající komunikace" 7,000+16,000</t>
  </si>
  <si>
    <t>91</t>
  </si>
  <si>
    <t>919731121</t>
  </si>
  <si>
    <t>Zarovnání styčné plochy podkladu nebo krytu podél vybourané části komunikace nebo zpevněné plochy živičné tl. do 50 mm</t>
  </si>
  <si>
    <t>14022704</t>
  </si>
  <si>
    <t>" vozovka - napojení přes odskoky (obrusná vrstva tl. 30 mm)</t>
  </si>
  <si>
    <t>92</t>
  </si>
  <si>
    <t>919731123</t>
  </si>
  <si>
    <t>Zarovnání styčné plochy podkladu nebo krytu podél vybourané části komunikace nebo zpevněné plochy živičné tl. přes 100 do 200 mm</t>
  </si>
  <si>
    <t>1907243996</t>
  </si>
  <si>
    <t>" vozovka - napojení přes odskoky (ložná + podkladní vrstva tl. 140 mm)</t>
  </si>
  <si>
    <t>93</t>
  </si>
  <si>
    <t>919735111</t>
  </si>
  <si>
    <t>Řezání stávajícího živičného krytu nebo podkladu hloubky do 50 mm</t>
  </si>
  <si>
    <t>1230868172</t>
  </si>
  <si>
    <t xml:space="preserve">Poznámka k souboru cen:_x000D_
1. V cenách jsou započteny i náklady na spotřebu vody._x000D_
</t>
  </si>
  <si>
    <t>94</t>
  </si>
  <si>
    <t>919735113</t>
  </si>
  <si>
    <t>Řezání stávajícího živičného krytu nebo podkladu hloubky přes 100 do 150 mm</t>
  </si>
  <si>
    <t>90530856</t>
  </si>
  <si>
    <t>95</t>
  </si>
  <si>
    <t>919735124</t>
  </si>
  <si>
    <t>Řezání stávajícího betonového krytu nebo podkladu hloubky přes 150 do 200 mm</t>
  </si>
  <si>
    <t>1607626408</t>
  </si>
  <si>
    <t>96</t>
  </si>
  <si>
    <t>919794441</t>
  </si>
  <si>
    <t>Úprava ploch kolem hydrantů, šoupat, kanalizačních poklopů a mříží, sloupů apod. v živičných krytech jakékoliv tloušťky, jednotlivě v půdorysné ploše do 2 m2</t>
  </si>
  <si>
    <t>-909852085</t>
  </si>
  <si>
    <t xml:space="preserve">Poznámka k souboru cen:_x000D_
1. Ceny jsou určeny pro dodatečnou úpravu vozovek, a to jen v případě, že je vyvolána příčinami, které neleží na straně dodavatele._x000D_
2. Ceny nelze použít pro výškovou úpravu vstupu nebo vpusti, která se oceňuje cenami souboru 899 . 3- . . Výšková úprava uličního vstupu nebo vpusti části C 01 tohoto katalogu._x000D_
</t>
  </si>
  <si>
    <t>" nová uliční vpusť č. 1,2 a 4" UV</t>
  </si>
  <si>
    <t>97</t>
  </si>
  <si>
    <t>966006132</t>
  </si>
  <si>
    <t>Odstranění dopravních nebo orientačních značek se sloupkem s uložením hmot na vzdálenost do 20 m nebo s naložením na dopravní prostředek, se zásypem jam a jeho zhutněním s betonovou patkou</t>
  </si>
  <si>
    <t>-938767492</t>
  </si>
  <si>
    <t xml:space="preserve">Poznámka k souboru cen:_x000D_
1. Ceny jsou určeny pro odstranění značek z jakéhokoliv materiálu._x000D_
2. V cenách -6131 a -6132 nejsou započteny náklady na demontáž tabulí (značek) od sloupků, tyto se oceňují cenou 966 00-6211 Odstranění svislých dopravních značek._x000D_
3. Přemístění vybouraných značek na vzdálenost přes 20 m se oceňuje cenami souboru cen 997 22-1 Vodorovná doprava vybouraných hmot._x000D_
</t>
  </si>
  <si>
    <t>98</t>
  </si>
  <si>
    <t>966006211</t>
  </si>
  <si>
    <t>Odstranění (demontáž) svislých dopravních značek s odklizením materiálu na skládku na vzdálenost do 20 m nebo s naložením na dopravní prostředek ze sloupů, sloupků nebo konzol</t>
  </si>
  <si>
    <t>-855490083</t>
  </si>
  <si>
    <t xml:space="preserve">Poznámka k souboru cen:_x000D_
1. Přemístění demontovaných značek na vzdálenost přes 20 m se oceňuje cenami souborů cen 997 22-1 Vodorovná doprava vybouraných hmot._x000D_
</t>
  </si>
  <si>
    <t>" přesunuté SDZ" 2,000</t>
  </si>
  <si>
    <t>997</t>
  </si>
  <si>
    <t>Přesun sutě</t>
  </si>
  <si>
    <t>99</t>
  </si>
  <si>
    <t>997221551</t>
  </si>
  <si>
    <t>Vodorovná doprava suti bez naložení, ale se složením a s hrubým urovnáním ze sypkých materiálů, na vzdálenost do 1 km</t>
  </si>
  <si>
    <t>1843851445</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</si>
  <si>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</si>
  <si>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 podkladní kamenivo" 434,780</t>
  </si>
  <si>
    <t>" asfalt frézovaný" 1,311+2,179</t>
  </si>
  <si>
    <t>100</t>
  </si>
  <si>
    <t>997221559</t>
  </si>
  <si>
    <t>Vodorovná doprava suti bez naložení, ale se složením a s hrubým urovnáním Příplatek k ceně za každý další i započatý 1 km přes 1 km</t>
  </si>
  <si>
    <t>538622978</t>
  </si>
  <si>
    <t>" celková odvozová vzdálenost 20 km" 438,270*19</t>
  </si>
  <si>
    <t>101</t>
  </si>
  <si>
    <t>997221561</t>
  </si>
  <si>
    <t>Vodorovná doprava suti bez naložení, ale se složením a s hrubým urovnáním z kusových materiálů, na vzdálenost do 1 km</t>
  </si>
  <si>
    <t>338368364</t>
  </si>
  <si>
    <t xml:space="preserve">" betonová UV" 0,572 </t>
  </si>
  <si>
    <t>" asfalt" 391,302</t>
  </si>
  <si>
    <t>" podkladní beton SC 8/10" 543,475</t>
  </si>
  <si>
    <t>" kamenná dlažba" 2,894</t>
  </si>
  <si>
    <t>102</t>
  </si>
  <si>
    <t>997221569</t>
  </si>
  <si>
    <t>-1395115372</t>
  </si>
  <si>
    <t>" celková odvozová vzdálenost 20 km" 938,243*19</t>
  </si>
  <si>
    <t>103</t>
  </si>
  <si>
    <t>997221571</t>
  </si>
  <si>
    <t>Vodorovná doprava vybouraných hmot bez naložení, ale se složením a s hrubým urovnáním na vzdálenost do 1 km</t>
  </si>
  <si>
    <t>322816144</t>
  </si>
  <si>
    <t xml:space="preserve">Poznámka k souboru cen:_x000D_
1. Ceny nelze použít pro vodorovnou dopravu vybouraných hmot po železnici, po vodě nebo neobvyklými dopravními prostředky._x000D_
2. Je-li na dopravní dráze pro vodorovnou dopravu vybouraných hmot překážka, pro kterou je nutno vybourané hmoty překládat z jednoho dopravního prostředku na druhý, oceňuje se tato doprava v každém úseku samostatně._x000D_
</t>
  </si>
  <si>
    <t>" vybouraný materiál do skladu objednatele (mříž UV)" 0,050</t>
  </si>
  <si>
    <t>104</t>
  </si>
  <si>
    <t>997221579</t>
  </si>
  <si>
    <t>Vodorovná doprava vybouraných hmot bez naložení, ale se složením a s hrubým urovnáním na vzdálenost Příplatek k ceně za každý další i započatý 1 km přes 1 km</t>
  </si>
  <si>
    <t>791855001</t>
  </si>
  <si>
    <t>" celková odvozová vzdálenost 5 km" 0,050*4</t>
  </si>
  <si>
    <t>105</t>
  </si>
  <si>
    <t>997221611</t>
  </si>
  <si>
    <t>Nakládání na dopravní prostředky pro vodorovnou dopravu suti</t>
  </si>
  <si>
    <t>-1105568651</t>
  </si>
  <si>
    <t xml:space="preserve">Poznámka k souboru cen:_x000D_
1. Ceny lze použít i pro překládání při lomené dopravě._x000D_
2. Ceny nelze použít při dopravě po železnici, po vodě nebo neobvyklými dopravními prostředky._x000D_
</t>
  </si>
  <si>
    <t>106</t>
  </si>
  <si>
    <t>997221612</t>
  </si>
  <si>
    <t>Nakládání na dopravní prostředky pro vodorovnou dopravu vybouraných hmot</t>
  </si>
  <si>
    <t>-1424770568</t>
  </si>
  <si>
    <t>107</t>
  </si>
  <si>
    <t>997221815</t>
  </si>
  <si>
    <t>Poplatek za uložení stavebního odpadu na skládce (skládkovné) z prostého betonu zatříděného do Katalogu odpadů pod kódem 170 101</t>
  </si>
  <si>
    <t>-145210055</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</si>
  <si>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</si>
  <si>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108</t>
  </si>
  <si>
    <t>997221845</t>
  </si>
  <si>
    <t>Poplatek za uložení stavebního odpadu na skládce (skládkovné) asfaltového bez obsahu dehtu zatříděného do Katalogu odpadů pod kódem 170 302</t>
  </si>
  <si>
    <t>1870587670</t>
  </si>
  <si>
    <t>109</t>
  </si>
  <si>
    <t>997221855</t>
  </si>
  <si>
    <t>-329739113</t>
  </si>
  <si>
    <t>998</t>
  </si>
  <si>
    <t>Přesun hmot</t>
  </si>
  <si>
    <t>110</t>
  </si>
  <si>
    <t>998225111</t>
  </si>
  <si>
    <t>Přesun hmot pro komunikace s krytem z kameniva, monolitickým betonovým nebo živičným dopravní vzdálenost do 200 m jakékoliv délky objektu</t>
  </si>
  <si>
    <t>-1935597493</t>
  </si>
  <si>
    <t xml:space="preserve">Poznámka k souboru cen:_x000D_
1. Ceny lze použít i pro plochy letišť s krytem monolitickým betonovým nebo živičným._x000D_
</t>
  </si>
  <si>
    <t>HZS</t>
  </si>
  <si>
    <t>Hodinové zúčtovací sazby</t>
  </si>
  <si>
    <t>111</t>
  </si>
  <si>
    <t>HZS4221</t>
  </si>
  <si>
    <t>Hodinové zúčtovací sazby ostatních profesí revizní a kontrolní činnost geodet</t>
  </si>
  <si>
    <t>hod</t>
  </si>
  <si>
    <t>512</t>
  </si>
  <si>
    <t>-1688798660</t>
  </si>
  <si>
    <t>" prostorové (směrové + výškové) vytýčení stavby" 8,000</t>
  </si>
  <si>
    <t>" průběžná a kontrolní měření během provádění prací (6x)" 8,000*6</t>
  </si>
  <si>
    <t>" závěrečné měření (geometrický plán) po dokončení prací" 8,000</t>
  </si>
  <si>
    <t>VON - VON - Vedlejší a ostatní náklady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</si>
  <si>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</si>
  <si>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</si>
  <si>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</si>
  <si>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</si>
  <si>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</si>
  <si>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</si>
  <si>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VRN</t>
  </si>
  <si>
    <t>Vedlejší rozpočtové náklady</t>
  </si>
  <si>
    <t>VRN1</t>
  </si>
  <si>
    <t>Průzkumné, geodetické a projektové práce</t>
  </si>
  <si>
    <t>011114000</t>
  </si>
  <si>
    <t>Inženýrsko-geologický průzkum při provádění zemních prací s ohledem na únosnost aktivní zóny pro dotčené stavební objekty SO 111, 112 a 113 - prohlídka za účasti oprávněného geologa, posouzení stavu a vypracování návrhu případného řešení.</t>
  </si>
  <si>
    <t>Kč</t>
  </si>
  <si>
    <t>1024</t>
  </si>
  <si>
    <t>1464403438</t>
  </si>
  <si>
    <t>011314000</t>
  </si>
  <si>
    <t>Archeologický dohled při provádění zemních prací (bez archeologického průzkumu) SO 111, 112 a 113</t>
  </si>
  <si>
    <t>-1277321211</t>
  </si>
  <si>
    <t>012303000</t>
  </si>
  <si>
    <t>Geodetické práce po výstavbě - vypracování geometrického plánu po jednotlivých SO v rozsahu potřebném pro úspěšné provedení vkladu do katastru nemovitostí (1x elektronicky v obvyklách formátech jako je dwg., pdf. apod.) a 4x v tištěné podobě</t>
  </si>
  <si>
    <t>12002493</t>
  </si>
  <si>
    <t>013244000</t>
  </si>
  <si>
    <t>Dokumentace pro provádění stavby - dílenská a výrobní dokumentace stavebních detailů či samostatných výrobků v textové i výkresové podobě</t>
  </si>
  <si>
    <t>407110960</t>
  </si>
  <si>
    <t>013254000</t>
  </si>
  <si>
    <t>Dokumentace skutečného provedení stavby s vyznačením případných změn oproti schválené projektové dokumentaci (výkresová i textová část PD) - 1x v elektronické podobě v obvyklých formátech např. dwg., pdf. apod. a 4x v tištěné podobě</t>
  </si>
  <si>
    <t>-1837333698</t>
  </si>
  <si>
    <t>013294000</t>
  </si>
  <si>
    <t>Ostatní dokumentace - PDPS+DZS</t>
  </si>
  <si>
    <t>-1811855727</t>
  </si>
  <si>
    <t>VRN3</t>
  </si>
  <si>
    <t>Zařízení staveniště</t>
  </si>
  <si>
    <t>032103000</t>
  </si>
  <si>
    <t>Náklady na stavební buňky zařízení staveniště (ZS) a to po celou dobu provádění prací všech stavebních objektů (kancelářská buňka, šatní buňka, skladovací buňka, chemická toaleta apod.) v rozsahu potřeb zhotovitele. Součástí jsou i náklady likvidaci areálu ZS po ukončení stavby a uvedení dotčených pozemků do pokud možno původního stavu.</t>
  </si>
  <si>
    <t>-1323847702</t>
  </si>
  <si>
    <t>032603000</t>
  </si>
  <si>
    <t>Mycí centrum pro zajištění očištění vyjíždějících nákladních automobilů ze staveniště včetně skrápění prašných materiálů na korbě automobilu po celou dobu výstavby v rozsahu podmínek vydaných dotčenými orgány státní správy.</t>
  </si>
  <si>
    <t>145217580</t>
  </si>
  <si>
    <t>032903000</t>
  </si>
  <si>
    <t>Náklady na provoz a údržbu vybavení staveniště po celou dobu provádění stavby (potřebné energie a média ZS, náklady na zajištění požadované bezpečnosti a hygieny v areálu ZS) apod.</t>
  </si>
  <si>
    <t>-966876415</t>
  </si>
  <si>
    <t>034103000</t>
  </si>
  <si>
    <t>Oplocení staveniště mobilním drátoocelovým neprůhledným rámovým oplocením na podstavcích vždy v rozsahu jednotlivé etapy stavby včetně potřebných vjezdových bran.</t>
  </si>
  <si>
    <t>-1677170919</t>
  </si>
  <si>
    <t>034503000</t>
  </si>
  <si>
    <t>Informační tabule na staveništi pro jednotlivé etapy provádění prací s uvedeným základních nezbytných údajů a stavbě, objednateli, zhotoviteli, projektantovi a TDS</t>
  </si>
  <si>
    <t>-1434808453</t>
  </si>
  <si>
    <t>VRN4</t>
  </si>
  <si>
    <t>Inženýrská činnost</t>
  </si>
  <si>
    <t>042503000</t>
  </si>
  <si>
    <t>Plán BOZP na staveništi</t>
  </si>
  <si>
    <t>-1465992949</t>
  </si>
  <si>
    <t>042603000</t>
  </si>
  <si>
    <t>Plán zkoušek - kontrolní zkušební plány (KZP) a technologické postupy (TP) pro jednotlivé stavební objekty (etapy stavby).</t>
  </si>
  <si>
    <t>-309383319</t>
  </si>
  <si>
    <t>042703000</t>
  </si>
  <si>
    <t>Technické požadavky na výrobky - vzorkování použitých stěžejních materiálů v rozsahu a formátech dle požadavku objednatele (např.: dlažby, obruby, mobiliář apod.)</t>
  </si>
  <si>
    <t>902085980</t>
  </si>
  <si>
    <t>043154000</t>
  </si>
  <si>
    <t>Zkoušky hutnicí násypu vyměněné aktivní zóny pro dotčené stavební objekty SO 111, 112 a 113</t>
  </si>
  <si>
    <t>1636345800</t>
  </si>
  <si>
    <t>045303000</t>
  </si>
  <si>
    <t>Koordinační činnost zhotovitele v rámci realizace SO 111, 112 a 113 včetně koordinace s ostatními investičními akcemi v dotčené lokalitě</t>
  </si>
  <si>
    <t>642040301</t>
  </si>
  <si>
    <t>VRN7</t>
  </si>
  <si>
    <t>Provozní vlivy</t>
  </si>
  <si>
    <t>072103001</t>
  </si>
  <si>
    <t>Projednání DIO a zajištění DIR komunikace II.a III. třídy (včetně zajištění vydání kladného stanoviska dotčených orgánů státní správy)</t>
  </si>
  <si>
    <t>-230074672</t>
  </si>
  <si>
    <t>VRN9</t>
  </si>
  <si>
    <t>Ostatní náklady</t>
  </si>
  <si>
    <t>091003000</t>
  </si>
  <si>
    <t>Ostatní náklady bez rozlišení - oprava objízdných tras po provedení stavby</t>
  </si>
  <si>
    <t>-343559865</t>
  </si>
  <si>
    <t>091003001</t>
  </si>
  <si>
    <t>Ostatní náklady bez rozlišení - billboard dle podmínek IROP/ITI</t>
  </si>
  <si>
    <t>-1779140640</t>
  </si>
  <si>
    <t>091003002</t>
  </si>
  <si>
    <t>Ostatní náklady bez rozlišení - omluvná tabule</t>
  </si>
  <si>
    <t>1016213334</t>
  </si>
  <si>
    <t>091003003</t>
  </si>
  <si>
    <t>Ostatní náklady bez rozlišení - pamětní deska</t>
  </si>
  <si>
    <t>254526092</t>
  </si>
  <si>
    <t>SEZNAM FIGUR</t>
  </si>
  <si>
    <t>Výměra</t>
  </si>
  <si>
    <t xml:space="preserve"> SO101</t>
  </si>
  <si>
    <t>52,650+55,790+48,720</t>
  </si>
  <si>
    <t>Použití figury:</t>
  </si>
  <si>
    <t>Hloubení rýh š do 600 mm v hornině tř. 3 objemu do 100 m3</t>
  </si>
  <si>
    <t>Výplň odvodňovacích žeber nebo trativodů kamenivem hrubým drceným frakce 16 až 63 mm</t>
  </si>
  <si>
    <t>Zřízení opláštění žeber nebo trativodů geotextilií v rýze nebo zářezu sklonu přes 1:2 š do 2,5 m</t>
  </si>
  <si>
    <t>Lože pro trativody z kameniva hrubého drceného frakce 16 až 32 mm</t>
  </si>
  <si>
    <t>Trativody z drenážních trubek plastových PE-HD D 160 mm bez lože</t>
  </si>
  <si>
    <t>740,630+212,740</t>
  </si>
  <si>
    <t>Odkopávky a prokopávky nezapažené pro silnice objemu do 1000 m3 v hornině tř. 3</t>
  </si>
  <si>
    <t>Úprava pláně v hornině tř. 1 až 4 bez zhutnění</t>
  </si>
  <si>
    <t>Zhutnění podloží z hornin soudržných do 92% PS nebo nesoudržných sypkých I(d) do 0,8</t>
  </si>
  <si>
    <t>Podklad ze štěrkodrtě ŠD tl 250 mm</t>
  </si>
  <si>
    <t>Asfaltový beton vrstva podkladní ACP 22 (obalované kamenivo OKH) tl 60 mm š do 3 m</t>
  </si>
  <si>
    <t>Podklad ze směsi stmelené cementem SC C 8/10 (KSC I) tl 170 mm</t>
  </si>
  <si>
    <t>Postřik živičný infiltrační s posypem z asfaltu množství 2 kg/m2</t>
  </si>
  <si>
    <t>Postřik živičný spojovací z asfaltu v množství 0,50 kg/m2</t>
  </si>
  <si>
    <t>Asfaltový koberec tenký BBTM (AKT) tl 30 mm š do 3 m z nemodifikovaného asfaltu</t>
  </si>
  <si>
    <t>Asfaltový beton vrstva ložní ACL 16 (ABH) tl. 80 mm š do 3 m z nemodifikovaného asfaltu</t>
  </si>
  <si>
    <t>Geotextilie pro ochranu, separaci a filtraci netkaná měrná hmotnost do 500 g/m2</t>
  </si>
  <si>
    <t>8,510</t>
  </si>
  <si>
    <t>Frézování živičného krytu tl 100 mm pruh š 0,5 m pl do 500 m2 bez překážek v trase</t>
  </si>
  <si>
    <t>Frézování živičného krytu tl 30 mm pruh š 1 m pl do 500 m2 bez překážek v trase</t>
  </si>
  <si>
    <t>8,510+5,920+6,280</t>
  </si>
  <si>
    <t>Hloubení rýh š do 2000 mm v hornině tř. 3 objemu do 100 m3</t>
  </si>
  <si>
    <t>Osazení pažicího boxu hl výkopu do 4 m š do 1,2 m</t>
  </si>
  <si>
    <t>Zásyp jam, šachet rýh nebo kolem objektů sypaninou se zhutněním</t>
  </si>
  <si>
    <t>Obsypání potrubí ručně sypaninou bez prohození sítem, uloženou do 3 m</t>
  </si>
  <si>
    <t>Monitoring stoky jakékoli výšky na nové kanalizaci</t>
  </si>
  <si>
    <t>Lože pod potrubí otevřený výkop ze štěrkopísku</t>
  </si>
  <si>
    <t>Kanalizační potrubí z tvrdého PVC jednovrstvé tuhost třídy SN10 DN 200</t>
  </si>
  <si>
    <t>Tlaková zkouška vodou potrubí DN 150 nebo 200</t>
  </si>
  <si>
    <t>Signalizační vodič DN nad 150 mm na potrubí</t>
  </si>
  <si>
    <t>3,000</t>
  </si>
  <si>
    <t>Úprava ploch kolem hydrantů, šoupat, poklopů a mříží nebo sloupů v živičných krytech pl do 2 m2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</si>
  <si>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</si>
  <si>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</si>
  <si>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</si>
  <si>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</si>
  <si>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</si>
  <si>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</si>
  <si>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</si>
  <si>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</si>
  <si>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</si>
  <si>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</si>
  <si>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</si>
  <si>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</si>
  <si>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</si>
  <si>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</si>
  <si>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</si>
  <si>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</si>
  <si>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</si>
  <si>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</si>
  <si>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</si>
  <si>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</si>
  <si>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</si>
  <si>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</si>
  <si>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</si>
  <si>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</si>
  <si>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</si>
  <si>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</si>
  <si>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</si>
  <si>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</si>
  <si>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</si>
  <si>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</si>
  <si>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</si>
  <si>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</si>
  <si>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</si>
  <si>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</si>
  <si>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</si>
  <si>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</si>
  <si>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</si>
  <si>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</si>
  <si>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</si>
  <si>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</si>
  <si>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</si>
  <si>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</si>
  <si>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</si>
  <si>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</si>
  <si>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</si>
  <si>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</si>
  <si>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</si>
  <si>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</si>
  <si>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</si>
  <si>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</si>
  <si>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</si>
  <si>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</si>
  <si>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</si>
  <si>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</si>
  <si>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</si>
  <si>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</si>
  <si>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</si>
  <si>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</si>
  <si>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</si>
  <si>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</si>
  <si>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</si>
  <si>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</si>
  <si>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</si>
  <si>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</si>
  <si>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</si>
  <si>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</si>
  <si>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</si>
  <si>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</si>
  <si>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</si>
  <si>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</si>
  <si>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</si>
  <si>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</si>
  <si>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</si>
  <si>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</si>
  <si>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</si>
  <si>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</si>
  <si>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</si>
  <si>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</si>
  <si>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</si>
  <si>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</si>
  <si>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</si>
  <si>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</si>
  <si>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</si>
  <si>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</si>
  <si>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</si>
  <si>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</si>
  <si>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</si>
  <si>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</si>
  <si>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</si>
  <si>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</si>
  <si>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</si>
  <si>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</si>
  <si>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</si>
  <si>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</si>
  <si>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</si>
  <si>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</si>
  <si>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</si>
  <si>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</si>
  <si>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</si>
  <si>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</si>
  <si>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</si>
  <si>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</si>
  <si>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</si>
  <si>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</si>
  <si>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</si>
  <si>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</si>
  <si>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</si>
  <si>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</si>
  <si>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</si>
  <si>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</si>
  <si>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</si>
  <si>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</si>
  <si>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</si>
  <si>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</si>
  <si>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</si>
  <si>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</si>
  <si>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</si>
  <si>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</si>
  <si>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</si>
  <si>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</si>
  <si>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</si>
  <si>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</si>
  <si>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</si>
  <si>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</si>
  <si>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</si>
  <si>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</si>
  <si>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</si>
  <si>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</si>
  <si>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</si>
  <si>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</si>
  <si>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</si>
  <si>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</si>
  <si>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</si>
  <si>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</si>
  <si>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</si>
  <si>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</si>
  <si>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</si>
  <si>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</si>
  <si>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</si>
  <si>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</si>
  <si>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</si>
  <si>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</si>
  <si>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</si>
  <si>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</si>
  <si>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</si>
  <si>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</si>
  <si>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</si>
  <si>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</si>
  <si>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</si>
  <si>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</si>
  <si>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</si>
  <si>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</si>
  <si>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</si>
  <si>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</si>
  <si>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</si>
  <si>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</si>
  <si>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</si>
  <si>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</si>
  <si>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</si>
  <si>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</si>
  <si>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</si>
  <si>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</si>
  <si>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</si>
  <si>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</si>
  <si>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</si>
  <si>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</si>
  <si>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</si>
  <si>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</si>
  <si>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</si>
  <si>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</si>
  <si>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</si>
  <si>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</si>
  <si>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</si>
  <si>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</si>
  <si>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</si>
  <si>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</si>
  <si>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</si>
  <si>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</si>
  <si>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</si>
  <si>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</si>
  <si>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</si>
  <si>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</si>
  <si>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</si>
  <si>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</si>
  <si>
    <t>Všeobecné podmínky k ceně díla</t>
  </si>
  <si>
    <r>
      <t>1)</t>
    </r>
    <r>
      <rPr>
        <sz val="7"/>
        <rFont val="Times New Roman"/>
        <family val="1"/>
        <charset val="238"/>
      </rPr>
      <t xml:space="preserve">       </t>
    </r>
    <r>
      <rPr>
        <sz val="10"/>
        <rFont val="Calibri"/>
        <family val="2"/>
        <charset val="238"/>
      </rPr>
      <t>Nabídková cena obsahuje veškeré práce a dodávky, které jsou zřejmé z projektové dokumentace, zejména technické zprávy, výkresů, výkazu výměr a výpisů materiálů.</t>
    </r>
  </si>
  <si>
    <r>
      <t>2)</t>
    </r>
    <r>
      <rPr>
        <sz val="7"/>
        <rFont val="Times New Roman"/>
        <family val="1"/>
        <charset val="238"/>
      </rPr>
      <t xml:space="preserve">       </t>
    </r>
    <r>
      <rPr>
        <sz val="10"/>
        <rFont val="Calibri"/>
        <family val="2"/>
        <charset val="238"/>
      </rPr>
      <t>Pro stanovení ceny je nutné prostudovat veškeré dostupné podklady a zejména prohlédnout vlastní staveniště.</t>
    </r>
  </si>
  <si>
    <r>
      <t>3)</t>
    </r>
    <r>
      <rPr>
        <sz val="7"/>
        <rFont val="Times New Roman"/>
        <family val="1"/>
        <charset val="238"/>
      </rPr>
      <t xml:space="preserve">       </t>
    </r>
    <r>
      <rPr>
        <sz val="10"/>
        <rFont val="Calibri"/>
        <family val="2"/>
        <charset val="238"/>
      </rPr>
      <t>Věcné ani výměrové údaje ve všech soupisech prací a dodávek nesmějí být zhotovitelem při zpracování nabídky měněny. Výměry materiálů ve specifikacích jsou uvedeny v teoretické (vypočítané) výměře, náklady na prořez či ztratné zohlední dodavatel v jednotkové ceně. Celkové ceny jednotlivých položek i kapitol budou odpovídat uvedené věcné náplni a výměrám v soupisu prací a dodávek.</t>
    </r>
  </si>
  <si>
    <r>
      <t>4)</t>
    </r>
    <r>
      <rPr>
        <sz val="7"/>
        <rFont val="Times New Roman"/>
        <family val="1"/>
        <charset val="238"/>
      </rPr>
      <t xml:space="preserve">       </t>
    </r>
    <r>
      <rPr>
        <sz val="10"/>
        <rFont val="Calibri"/>
        <family val="2"/>
        <charset val="238"/>
      </rPr>
      <t>Zhotovitel při vypracování nabídky zohlední všechny údaje a požadavky uvedené v projektu a v technických standardech. Pokud tak neučiní, nebude v průběhu provádění stavby brán zřetel na jeho eventuální požadavky na uznání víceprací vyplývajících z údajů a požadavků uvedených ve výše zmíněné projektové dokumentaci.</t>
    </r>
  </si>
  <si>
    <r>
      <t>5)</t>
    </r>
    <r>
      <rPr>
        <sz val="7"/>
        <rFont val="Times New Roman"/>
        <family val="1"/>
        <charset val="238"/>
      </rPr>
      <t xml:space="preserve">       </t>
    </r>
    <r>
      <rPr>
        <sz val="10"/>
        <rFont val="Calibri"/>
        <family val="2"/>
        <charset val="238"/>
      </rPr>
      <t>Výkaz výměr, dodávek a prací nemusí být úplný a vyčerpávající. Je souhrnný, tzn.že poskytuje ucelený přehled o rozsahu dodávky pomocí položek, které mají vliv na celkovou a pevnou cenu díla. Je pouze jednou částí dokumentace.</t>
    </r>
  </si>
  <si>
    <r>
      <t>6)</t>
    </r>
    <r>
      <rPr>
        <sz val="7"/>
        <rFont val="Times New Roman"/>
        <family val="1"/>
        <charset val="238"/>
      </rPr>
      <t xml:space="preserve">       </t>
    </r>
    <r>
      <rPr>
        <sz val="10"/>
        <rFont val="Calibri"/>
        <family val="2"/>
        <charset val="238"/>
      </rPr>
      <t>Jsou-li ve výkazu výměr uvedeny odkazy na obchodní firmy, názvy nebo specifická označení výrobků apod., jsou takové odkazy pouze informativní a zadavatel umožňuje použít i jiných, zejména kvalitativně a technicky stejných řešení.</t>
    </r>
  </si>
  <si>
    <r>
      <t>7)</t>
    </r>
    <r>
      <rPr>
        <sz val="7"/>
        <rFont val="Times New Roman"/>
        <family val="1"/>
        <charset val="238"/>
      </rPr>
      <t xml:space="preserve">       </t>
    </r>
    <r>
      <rPr>
        <sz val="10"/>
        <rFont val="Calibri"/>
        <family val="2"/>
        <charset val="238"/>
      </rPr>
      <t>Nabídka a jednotková cena zahrnuje, pokud není v následujících specifikacích uvedeno jinak, dodávku a montáž materiálu a výrobku podle níže uvedené specifikace, včetně dopravy na staveniště, povinných zkoušek materiálů, vzorků a prací ve smyslu platných norem a předpisů. Předmětem díla a povinností zhotovitele je dále provedení veškerých kotevních a spojovacích prvků, pomocných konstrukcí, stavebních připomoci a ostatních prací přímo nespecifikovaných v těchto podkladech a projektové dokumentaci, ale nezbytných pro zhotovení a plnou funkčnost a požadovanou kvalitu díla.</t>
    </r>
  </si>
  <si>
    <r>
      <t>8)</t>
    </r>
    <r>
      <rPr>
        <sz val="7"/>
        <rFont val="Times New Roman"/>
        <family val="1"/>
        <charset val="238"/>
      </rPr>
      <t xml:space="preserve">       </t>
    </r>
    <r>
      <rPr>
        <sz val="10"/>
        <rFont val="Calibri"/>
        <family val="2"/>
        <charset val="238"/>
      </rPr>
      <t>Do nabídky budou započítány i náklady na stavební přípomoce pro provedení technických instalací jako např. zemní práce, zásypy, obsypy, zhotovení nik, chrániček a těsnění prostupů požárních a akustických a náklady na výpomocné práce pro práce dokončovací a pro technologie včetně potřebných lešení, pažení a jiných dočasných konstrukcí.</t>
    </r>
  </si>
  <si>
    <r>
      <t>9)</t>
    </r>
    <r>
      <rPr>
        <sz val="7"/>
        <rFont val="Times New Roman"/>
        <family val="1"/>
        <charset val="238"/>
      </rPr>
      <t xml:space="preserve">       </t>
    </r>
    <r>
      <rPr>
        <sz val="10"/>
        <rFont val="Calibri"/>
        <family val="2"/>
        <charset val="238"/>
      </rPr>
      <t>Cena díla zahrnuje i veškeré náklady potřebné k provedení díla, tj. včetně věcí opatřených zhotovitelem k provedení díla, včetně nákladů na napojení na objekty stávající nebo budované, pomocných prací, výrobků, materiálů, revizí, kontrol, prohlídek, předepsaných zkoušek, posudků, nákladů na požární dohled a nákladů na bezpečnost práce.</t>
    </r>
  </si>
  <si>
    <r>
      <t>10)</t>
    </r>
    <r>
      <rPr>
        <sz val="7"/>
        <rFont val="Times New Roman"/>
        <family val="1"/>
        <charset val="238"/>
      </rPr>
      <t xml:space="preserve">   </t>
    </r>
    <r>
      <rPr>
        <sz val="10"/>
        <rFont val="Calibri"/>
        <family val="2"/>
        <charset val="238"/>
      </rPr>
      <t>Do cen budou započítány všechny nezbytné režijní náklady stavby, náklady na průběžný úklid stavby a okolí a náklady na závěrečný úklid stavby a okolí.</t>
    </r>
  </si>
  <si>
    <r>
      <t>11)</t>
    </r>
    <r>
      <rPr>
        <sz val="7"/>
        <rFont val="Times New Roman"/>
        <family val="1"/>
        <charset val="238"/>
      </rPr>
      <t xml:space="preserve">   </t>
    </r>
    <r>
      <rPr>
        <sz val="10"/>
        <rFont val="Calibri"/>
        <family val="2"/>
        <charset val="238"/>
      </rPr>
      <t>V ceně budou zahrnuty náklady na střežení staveniště po celou dobu výstavby včetně nákladů pojištění rizik při realizaci stavby.</t>
    </r>
  </si>
  <si>
    <r>
      <t>12)</t>
    </r>
    <r>
      <rPr>
        <sz val="7"/>
        <rFont val="Times New Roman"/>
        <family val="1"/>
        <charset val="238"/>
      </rPr>
      <t xml:space="preserve">   </t>
    </r>
    <r>
      <rPr>
        <sz val="10"/>
        <rFont val="Calibri"/>
        <family val="2"/>
        <charset val="238"/>
      </rPr>
      <t>Součástí ceny díla je vytýčení, ochrana a zajištění veškerých stávajících inženýrských sítí (křižujících nebo v souběhu s prováděnými pracemi). Tyto práce a dodávky jsou součástí nabídky a nebudou zvlášť hrazeny.</t>
    </r>
  </si>
  <si>
    <r>
      <t>13)</t>
    </r>
    <r>
      <rPr>
        <sz val="7"/>
        <rFont val="Times New Roman"/>
        <family val="1"/>
        <charset val="238"/>
      </rPr>
      <t xml:space="preserve">   </t>
    </r>
    <r>
      <rPr>
        <sz val="10"/>
        <rFont val="Calibri"/>
        <family val="2"/>
        <charset val="238"/>
      </rPr>
      <t>Cena díla obsahuje náklady na napojení a rozvody staveništních médií  a ceny médií spotřebovaných při realizaci díla.</t>
    </r>
  </si>
  <si>
    <r>
      <t>14)</t>
    </r>
    <r>
      <rPr>
        <sz val="7"/>
        <rFont val="Times New Roman"/>
        <family val="1"/>
        <charset val="238"/>
      </rPr>
      <t xml:space="preserve">   </t>
    </r>
    <r>
      <rPr>
        <sz val="10"/>
        <rFont val="Calibri"/>
        <family val="2"/>
        <charset val="238"/>
      </rPr>
      <t>Uchazeč má právo navštívit staveniště. Doporučuje se, aby každý uchazeč před zpracováním nabídky budoucí staveniště navštívil a podrobně se seznámil se všemi podmínkami a okolnostmi staveniště, které mohou ovlivnit jeho nabídku.</t>
    </r>
  </si>
  <si>
    <r>
      <t>15)</t>
    </r>
    <r>
      <rPr>
        <sz val="7"/>
        <rFont val="Times New Roman"/>
        <family val="1"/>
        <charset val="238"/>
      </rPr>
      <t xml:space="preserve">   </t>
    </r>
    <r>
      <rPr>
        <sz val="10"/>
        <rFont val="Calibri"/>
        <family val="2"/>
        <charset val="238"/>
      </rPr>
      <t>Dodatečné požadavky, zejména na prodloužení lhůt, úpravu kvality prací, zvýšení ceny z titulu nedokonalého zhodnocení situace či nedostatečných informací, nebudou akceptovány.</t>
    </r>
  </si>
  <si>
    <r>
      <t>16)</t>
    </r>
    <r>
      <rPr>
        <sz val="7"/>
        <rFont val="Times New Roman"/>
        <family val="1"/>
        <charset val="238"/>
      </rPr>
      <t xml:space="preserve">   </t>
    </r>
    <r>
      <rPr>
        <sz val="10"/>
        <rFont val="Calibri"/>
        <family val="2"/>
        <charset val="238"/>
      </rPr>
      <t>Veškeré případné vícenáklady, které vyplynou v průběhu stavby a pokud nebudou vyvolány dodatečnými požadavky objednatele, jsou součástí celkové nabídkové ceny a nebudou zvlášť hrazeny.</t>
    </r>
  </si>
  <si>
    <r>
      <t>17)</t>
    </r>
    <r>
      <rPr>
        <sz val="7"/>
        <rFont val="Times New Roman"/>
        <family val="1"/>
        <charset val="238"/>
      </rPr>
      <t xml:space="preserve">   </t>
    </r>
    <r>
      <rPr>
        <sz val="10"/>
        <rFont val="Calibri"/>
        <family val="2"/>
        <charset val="238"/>
      </rPr>
      <t>Všechny použité stavební materiály a technická zařízení musí splňovat požadavky platných příslušných norem ČSN a EN (v případě nesouladu platí přísnější) na jejich použití v daných stavebních konstrukcích a zhotovitel je povinen doložit jejich certifikáty o vhodnosti pro použití pro dané stavební konstrukce.</t>
    </r>
  </si>
  <si>
    <r>
      <t>18)</t>
    </r>
    <r>
      <rPr>
        <sz val="7"/>
        <rFont val="Times New Roman"/>
        <family val="1"/>
        <charset val="238"/>
      </rPr>
      <t xml:space="preserve">   </t>
    </r>
    <r>
      <rPr>
        <sz val="10"/>
        <rFont val="Calibri"/>
        <family val="2"/>
        <charset val="238"/>
      </rPr>
      <t>Výroba konstrukcí, stavebních prvků nebo příprava stavebních hmot a směsí ve vlastní výrobně zhotovitele mimo staveniště nezakládá nárok na zvýšení jednotkové ceny.</t>
    </r>
  </si>
  <si>
    <r>
      <t>19)</t>
    </r>
    <r>
      <rPr>
        <sz val="7"/>
        <rFont val="Times New Roman"/>
        <family val="1"/>
        <charset val="238"/>
      </rPr>
      <t xml:space="preserve">   </t>
    </r>
    <r>
      <rPr>
        <sz val="10"/>
        <rFont val="Calibri"/>
        <family val="2"/>
        <charset val="238"/>
      </rPr>
      <t>Zhotovitel provede všechny povinné zkoušky, zkoušky rozvodů a zařízení technického vybavení budov, přípojek a venkovních nadzemních a podzemních vedení, vyhotoví potřebné protokoly o nich, zajistí revizní zprávy, návody na obsluhu zařízení v českém jazyce, případně zajistí proškolení a zajistí pokud je to nutné, odsouhlasení a převzetí díla správce sítí. Rovněž provede pasport přilehlých nemovitostí a vyhotoví zprávu s fotodokumentací. Náklady na výše uvedené práce je nutno zahrnout do jednotkových cen a nebudou zvlášť hrazeny.</t>
    </r>
  </si>
  <si>
    <r>
      <t>20)</t>
    </r>
    <r>
      <rPr>
        <sz val="7"/>
        <rFont val="Times New Roman"/>
        <family val="1"/>
        <charset val="238"/>
      </rPr>
      <t xml:space="preserve">   </t>
    </r>
    <r>
      <rPr>
        <sz val="10"/>
        <rFont val="Calibri"/>
        <family val="2"/>
        <charset val="238"/>
      </rPr>
      <t>Veškeré prostupy potrubí a kabelů požárně dělícími konstrukcemi musí být utěsněny dle ustanovení ČSN 73 0802, čl.8.6.1. systémovými atestovanými hmotami s požární odolností shodnou s požární odolností konstrukce, kterou prostupují. Náklady je nutno zahrnout do jednotkových cen.</t>
    </r>
  </si>
  <si>
    <r>
      <t>21)</t>
    </r>
    <r>
      <rPr>
        <sz val="7"/>
        <rFont val="Times New Roman"/>
        <family val="1"/>
        <charset val="238"/>
      </rPr>
      <t xml:space="preserve">   </t>
    </r>
    <r>
      <rPr>
        <sz val="10"/>
        <rFont val="Calibri"/>
        <family val="2"/>
        <charset val="238"/>
      </rPr>
      <t>V průběhu provádění prací budou respektovány všechny příslušné platné předpisy a požadavky BOZP. Náklady vyplývající z jejich dodržení jsou součástí jednotkové ceny a nebudou zvlášť hrazeny.</t>
    </r>
  </si>
  <si>
    <r>
      <t>22)</t>
    </r>
    <r>
      <rPr>
        <sz val="7"/>
        <rFont val="Times New Roman"/>
        <family val="1"/>
        <charset val="238"/>
      </rPr>
      <t xml:space="preserve">   </t>
    </r>
    <r>
      <rPr>
        <sz val="10"/>
        <rFont val="Calibri"/>
        <family val="2"/>
        <charset val="238"/>
      </rPr>
      <t>Vzorky materiálů : výsledný materiál musí odpovídat kvalitou, barvou a jakostí povrchu materiálovým vzorkům, které je povinen zhotovitel předložit k odsouhlasení objednateli v dostatečném předstihu před zahájením prací.</t>
    </r>
  </si>
  <si>
    <r>
      <t>23)</t>
    </r>
    <r>
      <rPr>
        <sz val="7"/>
        <rFont val="Times New Roman"/>
        <family val="1"/>
        <charset val="238"/>
      </rPr>
      <t xml:space="preserve">   </t>
    </r>
    <r>
      <rPr>
        <sz val="10"/>
        <rFont val="Calibri"/>
        <family val="2"/>
        <charset val="238"/>
      </rPr>
      <t>V dostatečném předstihu před zahájením výroby je zhotovitel povinen předložit objednateli, architektovi a projektantovi k odsouhlasení dílenské výkresy, včetně výrobních detailů atypických prvků a katalogové materiály typových výrobků a předloží vzorky materiálů a konstrukcí. Náklady na tyto práce je nutné zahrnout do jednotkové ceny a nebudou zvlášť hrazeny. Teprve na základě písemného souhlasu objednatele je možné zahájit výrobu.</t>
    </r>
  </si>
  <si>
    <r>
      <t>24)</t>
    </r>
    <r>
      <rPr>
        <sz val="7"/>
        <rFont val="Times New Roman"/>
        <family val="1"/>
        <charset val="238"/>
      </rPr>
      <t xml:space="preserve">   </t>
    </r>
    <r>
      <rPr>
        <sz val="10"/>
        <rFont val="Calibri"/>
        <family val="2"/>
        <charset val="238"/>
      </rPr>
      <t>Barva všech výrobků musí být odsouhlasena objednatelem, architektem a projektantem.</t>
    </r>
  </si>
  <si>
    <r>
      <t>25)</t>
    </r>
    <r>
      <rPr>
        <sz val="7"/>
        <rFont val="Times New Roman"/>
        <family val="1"/>
        <charset val="238"/>
      </rPr>
      <t xml:space="preserve">   </t>
    </r>
    <r>
      <rPr>
        <sz val="10"/>
        <rFont val="Calibri"/>
        <family val="2"/>
        <charset val="238"/>
      </rPr>
      <t>V případě, že zhotovitel zváží nutnost doplnit výkaz výměr o další položky nutné k provedení díla, uvede tyto včetně ocenění na samostatnou přílohu, kterou doplní za výkaz výměr.</t>
    </r>
  </si>
  <si>
    <r>
      <t>26)</t>
    </r>
    <r>
      <rPr>
        <sz val="7"/>
        <rFont val="Times New Roman"/>
        <family val="1"/>
        <charset val="238"/>
      </rPr>
      <t xml:space="preserve">   </t>
    </r>
    <r>
      <rPr>
        <sz val="10"/>
        <rFont val="Calibri"/>
        <family val="2"/>
        <charset val="238"/>
      </rPr>
      <t>Cena nebude v průběhu stavby zvyšována z titulu inflace nebo kurzovních rozdílů.</t>
    </r>
  </si>
  <si>
    <r>
      <t>27)</t>
    </r>
    <r>
      <rPr>
        <sz val="10"/>
        <rFont val="Times New Roman"/>
        <family val="1"/>
        <charset val="238"/>
      </rPr>
      <t xml:space="preserve">   </t>
    </r>
    <r>
      <rPr>
        <sz val="10"/>
        <rFont val="Calibri"/>
        <family val="2"/>
        <charset val="238"/>
      </rPr>
      <t>Pevná nabídková cena musí zahrnovat veškeré náklady spojené s úplným dokončením díla včetně veškerých průvodních činností a nákladů spojených s realizací a předáním díla.</t>
    </r>
  </si>
  <si>
    <r>
      <t>28)</t>
    </r>
    <r>
      <rPr>
        <sz val="10"/>
        <rFont val="Times New Roman"/>
        <family val="1"/>
        <charset val="238"/>
      </rPr>
      <t xml:space="preserve">   </t>
    </r>
    <r>
      <rPr>
        <sz val="10"/>
        <rFont val="Calibri"/>
        <family val="2"/>
        <charset val="238"/>
      </rPr>
      <t xml:space="preserve"> DPH bude uvedena zvlášť.</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</si>
</sst>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8"/>
      <name val="MS Sans Serif"/>
      <family val="2"/>
    </font>
    <font>
      <b/>
      <sz val="10"/>
      <color rgb="FF8DB3E2"/>
      <name val="Calibri"/>
      <family val="2"/>
      <charset val="238"/>
    </font>
    <font>
      <sz val="10"/>
      <name val="Calibri"/>
      <family val="2"/>
      <charset val="238"/>
    </font>
    <font>
      <sz val="7"/>
      <name val="Times New Roman"/>
      <family val="1"/>
      <charset val="238"/>
    </font>
    <font>
      <sz val="10"/>
      <name val="Times New Roman"/>
      <family val="1"/>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47" fillId="0" borderId="0" applyNumberFormat="0" applyFill="0" applyBorder="0" applyAlignment="0" applyProtection="0"/>
    <xf numFmtId="0" fontId="49" fillId="0" borderId="1" applyAlignment="0">
      <alignment vertical="top" wrapText="1"/>
      <protection locked="0"/>
    </xf>
  </cellStyleXfs>
  <cellXfs count="42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30"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4" xfId="0" applyFont="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4" fillId="0" borderId="0" xfId="0" applyFont="1" applyAlignment="1">
      <alignment horizontal="left" vertical="center" wrapText="1"/>
    </xf>
    <xf numFmtId="0" fontId="39" fillId="0" borderId="17" xfId="0" applyFont="1" applyBorder="1" applyAlignment="1">
      <alignment horizontal="left" vertical="center" wrapText="1"/>
    </xf>
    <xf numFmtId="0" fontId="39" fillId="0" borderId="23" xfId="0" applyFont="1" applyBorder="1" applyAlignment="1">
      <alignment horizontal="left" vertical="center" wrapText="1"/>
    </xf>
    <xf numFmtId="0" fontId="39" fillId="0" borderId="23" xfId="0" applyFont="1" applyBorder="1" applyAlignment="1">
      <alignment horizontal="left" vertical="center"/>
    </xf>
    <xf numFmtId="167" fontId="39"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4"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5"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3" fillId="0" borderId="1" xfId="0" applyFont="1" applyBorder="1" applyAlignment="1">
      <alignment horizontal="center" vertical="center"/>
    </xf>
    <xf numFmtId="0" fontId="43"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4"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3"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5" fillId="0" borderId="0" xfId="0" applyFont="1" applyAlignment="1">
      <alignment vertical="center"/>
    </xf>
    <xf numFmtId="0" fontId="42" fillId="0" borderId="1" xfId="0" applyFont="1" applyBorder="1" applyAlignment="1">
      <alignment vertical="center"/>
    </xf>
    <xf numFmtId="0" fontId="45" fillId="0" borderId="29" xfId="0" applyFont="1" applyBorder="1" applyAlignment="1">
      <alignment vertical="center"/>
    </xf>
    <xf numFmtId="0" fontId="42" fillId="0" borderId="29" xfId="0" applyFont="1" applyBorder="1" applyAlignment="1">
      <alignment vertical="center"/>
    </xf>
    <xf numFmtId="0" fontId="0" fillId="0" borderId="1" xfId="0"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5"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1" xfId="0" applyFont="1" applyBorder="1" applyAlignment="1">
      <alignment horizontal="center" vertical="center"/>
    </xf>
    <xf numFmtId="0" fontId="40" fillId="0" borderId="1" xfId="0" applyFont="1" applyBorder="1" applyAlignment="1">
      <alignment horizontal="lef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 fillId="0" borderId="0" xfId="0" applyFont="1" applyAlignment="1">
      <alignment horizontal="left" vertical="top" wrapText="1"/>
    </xf>
    <xf numFmtId="0" fontId="41" fillId="0" borderId="1" xfId="0" applyFont="1" applyBorder="1" applyAlignment="1">
      <alignment horizontal="center" vertical="center"/>
    </xf>
    <xf numFmtId="0" fontId="41" fillId="0" borderId="1" xfId="0" applyFont="1" applyBorder="1" applyAlignment="1">
      <alignment horizontal="center" vertical="center" wrapText="1"/>
    </xf>
    <xf numFmtId="0" fontId="42" fillId="0" borderId="29" xfId="0" applyFont="1" applyBorder="1" applyAlignment="1">
      <alignment horizontal="left"/>
    </xf>
    <xf numFmtId="0" fontId="43" fillId="0" borderId="1" xfId="0" applyFont="1" applyBorder="1" applyAlignment="1">
      <alignment horizontal="left" vertical="center"/>
    </xf>
    <xf numFmtId="0" fontId="43" fillId="0" borderId="1" xfId="0" applyFont="1" applyBorder="1" applyAlignment="1">
      <alignment horizontal="left" vertical="top"/>
    </xf>
    <xf numFmtId="0" fontId="43" fillId="0" borderId="1" xfId="0" applyFont="1" applyBorder="1" applyAlignment="1">
      <alignment horizontal="left" vertical="center" wrapText="1"/>
    </xf>
    <xf numFmtId="0" fontId="42" fillId="0" borderId="29" xfId="0" applyFont="1" applyBorder="1" applyAlignment="1">
      <alignment horizontal="left" wrapText="1"/>
    </xf>
    <xf numFmtId="49" fontId="43" fillId="0" borderId="1" xfId="0" applyNumberFormat="1" applyFont="1" applyBorder="1" applyAlignment="1">
      <alignment horizontal="left" vertical="center" wrapText="1"/>
    </xf>
    <xf numFmtId="0" fontId="50" fillId="0" borderId="1" xfId="2" applyFont="1" applyAlignment="1">
      <alignment vertical="top"/>
      <protection locked="0"/>
    </xf>
    <xf numFmtId="0" fontId="49" fillId="0" borderId="1" xfId="2" applyAlignment="1">
      <alignment vertical="top"/>
      <protection locked="0"/>
    </xf>
    <xf numFmtId="0" fontId="51" fillId="0" borderId="1" xfId="2" applyFont="1" applyAlignment="1">
      <alignment horizontal="justify" vertical="top"/>
      <protection locked="0"/>
    </xf>
    <xf numFmtId="0" fontId="51" fillId="0" borderId="1" xfId="2" applyFont="1" applyAlignment="1">
      <alignment vertical="top"/>
      <protection locked="0"/>
    </xf>
  </cellXfs>
  <cellStyles count="3">
    <cellStyle name="Hypertextový odkaz" xfId="1" builtinId="8"/>
    <cellStyle name="Normální" xfId="0" builtinId="0" customBuiltin="1"/>
    <cellStyle name="normální 2 2" xfId="2" xr:uid="{2D019EC3-D2C1-4A1C-9549-5A0340D3D84F}"/>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8"/>
  <sheetViews>
    <sheetView showGridLines="0" topLeftCell="A25" workbookViewId="0"/>
  </sheetViews>
  <sheetFormatPr defaultRowHeight="14.4"/>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ht="10.199999999999999">
      <c r="A1" s="18" t="s">
        <v>0</v>
      </c>
      <c r="AZ1" s="18" t="s">
        <v>1</v>
      </c>
      <c r="BA1" s="18" t="s">
        <v>2</v>
      </c>
      <c r="BB1" s="18" t="s">
        <v>3</v>
      </c>
      <c r="BT1" s="18" t="s">
        <v>4</v>
      </c>
      <c r="BU1" s="18" t="s">
        <v>4</v>
      </c>
      <c r="BV1" s="18" t="s">
        <v>5</v>
      </c>
    </row>
    <row r="2" spans="1:74" s="1" customFormat="1" ht="36.9" customHeight="1">
      <c r="AR2" s="400"/>
      <c r="AS2" s="400"/>
      <c r="AT2" s="400"/>
      <c r="AU2" s="400"/>
      <c r="AV2" s="400"/>
      <c r="AW2" s="400"/>
      <c r="AX2" s="400"/>
      <c r="AY2" s="400"/>
      <c r="AZ2" s="400"/>
      <c r="BA2" s="400"/>
      <c r="BB2" s="400"/>
      <c r="BC2" s="400"/>
      <c r="BD2" s="400"/>
      <c r="BE2" s="400"/>
      <c r="BS2" s="19" t="s">
        <v>6</v>
      </c>
      <c r="BT2" s="19" t="s">
        <v>7</v>
      </c>
    </row>
    <row r="3" spans="1:74" s="1" customFormat="1" ht="6.9"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64" t="s">
        <v>14</v>
      </c>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24"/>
      <c r="AQ5" s="24"/>
      <c r="AR5" s="22"/>
      <c r="BE5" s="361" t="s">
        <v>15</v>
      </c>
      <c r="BS5" s="19" t="s">
        <v>6</v>
      </c>
    </row>
    <row r="6" spans="1:74" s="1" customFormat="1" ht="36.9" customHeight="1">
      <c r="B6" s="23"/>
      <c r="C6" s="24"/>
      <c r="D6" s="30" t="s">
        <v>16</v>
      </c>
      <c r="E6" s="24"/>
      <c r="F6" s="24"/>
      <c r="G6" s="24"/>
      <c r="H6" s="24"/>
      <c r="I6" s="24"/>
      <c r="J6" s="24"/>
      <c r="K6" s="366" t="s">
        <v>17</v>
      </c>
      <c r="L6" s="365"/>
      <c r="M6" s="365"/>
      <c r="N6" s="365"/>
      <c r="O6" s="365"/>
      <c r="P6" s="365"/>
      <c r="Q6" s="365"/>
      <c r="R6" s="365"/>
      <c r="S6" s="365"/>
      <c r="T6" s="365"/>
      <c r="U6" s="365"/>
      <c r="V6" s="365"/>
      <c r="W6" s="365"/>
      <c r="X6" s="365"/>
      <c r="Y6" s="365"/>
      <c r="Z6" s="365"/>
      <c r="AA6" s="365"/>
      <c r="AB6" s="365"/>
      <c r="AC6" s="365"/>
      <c r="AD6" s="365"/>
      <c r="AE6" s="365"/>
      <c r="AF6" s="365"/>
      <c r="AG6" s="365"/>
      <c r="AH6" s="365"/>
      <c r="AI6" s="365"/>
      <c r="AJ6" s="365"/>
      <c r="AK6" s="365"/>
      <c r="AL6" s="365"/>
      <c r="AM6" s="365"/>
      <c r="AN6" s="365"/>
      <c r="AO6" s="365"/>
      <c r="AP6" s="24"/>
      <c r="AQ6" s="24"/>
      <c r="AR6" s="22"/>
      <c r="BE6" s="362"/>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21</v>
      </c>
      <c r="AO7" s="24"/>
      <c r="AP7" s="24"/>
      <c r="AQ7" s="24"/>
      <c r="AR7" s="22"/>
      <c r="BE7" s="362"/>
      <c r="BS7" s="19" t="s">
        <v>6</v>
      </c>
    </row>
    <row r="8" spans="1:74" s="1" customFormat="1" ht="12" customHeight="1">
      <c r="B8" s="23"/>
      <c r="C8" s="24"/>
      <c r="D8" s="31"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24</v>
      </c>
      <c r="AL8" s="24"/>
      <c r="AM8" s="24"/>
      <c r="AN8" s="32" t="s">
        <v>25</v>
      </c>
      <c r="AO8" s="24"/>
      <c r="AP8" s="24"/>
      <c r="AQ8" s="24"/>
      <c r="AR8" s="22"/>
      <c r="BE8" s="362"/>
      <c r="BS8" s="19" t="s">
        <v>6</v>
      </c>
    </row>
    <row r="9" spans="1:74" s="1" customFormat="1" ht="29.25" customHeight="1">
      <c r="B9" s="23"/>
      <c r="C9" s="24"/>
      <c r="D9" s="28" t="s">
        <v>26</v>
      </c>
      <c r="E9" s="24"/>
      <c r="F9" s="24"/>
      <c r="G9" s="24"/>
      <c r="H9" s="24"/>
      <c r="I9" s="24"/>
      <c r="J9" s="24"/>
      <c r="K9" s="33" t="s">
        <v>27</v>
      </c>
      <c r="L9" s="24"/>
      <c r="M9" s="24"/>
      <c r="N9" s="24"/>
      <c r="O9" s="24"/>
      <c r="P9" s="24"/>
      <c r="Q9" s="24"/>
      <c r="R9" s="24"/>
      <c r="S9" s="24"/>
      <c r="T9" s="24"/>
      <c r="U9" s="24"/>
      <c r="V9" s="24"/>
      <c r="W9" s="24"/>
      <c r="X9" s="24"/>
      <c r="Y9" s="24"/>
      <c r="Z9" s="24"/>
      <c r="AA9" s="24"/>
      <c r="AB9" s="24"/>
      <c r="AC9" s="24"/>
      <c r="AD9" s="24"/>
      <c r="AE9" s="24"/>
      <c r="AF9" s="24"/>
      <c r="AG9" s="24"/>
      <c r="AH9" s="24"/>
      <c r="AI9" s="24"/>
      <c r="AJ9" s="24"/>
      <c r="AK9" s="28" t="s">
        <v>28</v>
      </c>
      <c r="AL9" s="24"/>
      <c r="AM9" s="24"/>
      <c r="AN9" s="33" t="s">
        <v>29</v>
      </c>
      <c r="AO9" s="24"/>
      <c r="AP9" s="24"/>
      <c r="AQ9" s="24"/>
      <c r="AR9" s="22"/>
      <c r="BE9" s="362"/>
      <c r="BS9" s="19" t="s">
        <v>6</v>
      </c>
    </row>
    <row r="10" spans="1:74" s="1" customFormat="1" ht="12" customHeight="1">
      <c r="B10" s="23"/>
      <c r="C10" s="24"/>
      <c r="D10" s="31" t="s">
        <v>30</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31</v>
      </c>
      <c r="AL10" s="24"/>
      <c r="AM10" s="24"/>
      <c r="AN10" s="29" t="s">
        <v>32</v>
      </c>
      <c r="AO10" s="24"/>
      <c r="AP10" s="24"/>
      <c r="AQ10" s="24"/>
      <c r="AR10" s="22"/>
      <c r="BE10" s="362"/>
      <c r="BS10" s="19" t="s">
        <v>6</v>
      </c>
    </row>
    <row r="11" spans="1:74" s="1" customFormat="1" ht="18.45" customHeight="1">
      <c r="B11" s="23"/>
      <c r="C11" s="24"/>
      <c r="D11" s="24"/>
      <c r="E11" s="29" t="s">
        <v>33</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34</v>
      </c>
      <c r="AL11" s="24"/>
      <c r="AM11" s="24"/>
      <c r="AN11" s="29" t="s">
        <v>32</v>
      </c>
      <c r="AO11" s="24"/>
      <c r="AP11" s="24"/>
      <c r="AQ11" s="24"/>
      <c r="AR11" s="22"/>
      <c r="BE11" s="362"/>
      <c r="BS11" s="19" t="s">
        <v>6</v>
      </c>
    </row>
    <row r="12" spans="1:74" s="1" customFormat="1" ht="6.9"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62"/>
      <c r="BS12" s="19" t="s">
        <v>6</v>
      </c>
    </row>
    <row r="13" spans="1:74" s="1" customFormat="1" ht="12" customHeight="1">
      <c r="B13" s="23"/>
      <c r="C13" s="24"/>
      <c r="D13" s="31" t="s">
        <v>35</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31</v>
      </c>
      <c r="AL13" s="24"/>
      <c r="AM13" s="24"/>
      <c r="AN13" s="34" t="s">
        <v>36</v>
      </c>
      <c r="AO13" s="24"/>
      <c r="AP13" s="24"/>
      <c r="AQ13" s="24"/>
      <c r="AR13" s="22"/>
      <c r="BE13" s="362"/>
      <c r="BS13" s="19" t="s">
        <v>6</v>
      </c>
    </row>
    <row r="14" spans="1:74" ht="13.2">
      <c r="B14" s="23"/>
      <c r="C14" s="24"/>
      <c r="D14" s="24"/>
      <c r="E14" s="367" t="s">
        <v>36</v>
      </c>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c r="AD14" s="368"/>
      <c r="AE14" s="368"/>
      <c r="AF14" s="368"/>
      <c r="AG14" s="368"/>
      <c r="AH14" s="368"/>
      <c r="AI14" s="368"/>
      <c r="AJ14" s="368"/>
      <c r="AK14" s="31" t="s">
        <v>34</v>
      </c>
      <c r="AL14" s="24"/>
      <c r="AM14" s="24"/>
      <c r="AN14" s="34" t="s">
        <v>36</v>
      </c>
      <c r="AO14" s="24"/>
      <c r="AP14" s="24"/>
      <c r="AQ14" s="24"/>
      <c r="AR14" s="22"/>
      <c r="BE14" s="362"/>
      <c r="BS14" s="19" t="s">
        <v>6</v>
      </c>
    </row>
    <row r="15" spans="1:74" s="1" customFormat="1" ht="6.9"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62"/>
      <c r="BS15" s="19" t="s">
        <v>4</v>
      </c>
    </row>
    <row r="16" spans="1:74" s="1" customFormat="1" ht="12" customHeight="1">
      <c r="B16" s="23"/>
      <c r="C16" s="24"/>
      <c r="D16" s="31" t="s">
        <v>37</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31</v>
      </c>
      <c r="AL16" s="24"/>
      <c r="AM16" s="24"/>
      <c r="AN16" s="29" t="s">
        <v>32</v>
      </c>
      <c r="AO16" s="24"/>
      <c r="AP16" s="24"/>
      <c r="AQ16" s="24"/>
      <c r="AR16" s="22"/>
      <c r="BE16" s="362"/>
      <c r="BS16" s="19" t="s">
        <v>38</v>
      </c>
    </row>
    <row r="17" spans="1:71" s="1" customFormat="1" ht="18.45" customHeight="1">
      <c r="B17" s="23"/>
      <c r="C17" s="24"/>
      <c r="D17" s="24"/>
      <c r="E17" s="29" t="s">
        <v>39</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34</v>
      </c>
      <c r="AL17" s="24"/>
      <c r="AM17" s="24"/>
      <c r="AN17" s="29" t="s">
        <v>32</v>
      </c>
      <c r="AO17" s="24"/>
      <c r="AP17" s="24"/>
      <c r="AQ17" s="24"/>
      <c r="AR17" s="22"/>
      <c r="BE17" s="362"/>
      <c r="BS17" s="19" t="s">
        <v>38</v>
      </c>
    </row>
    <row r="18" spans="1:71" s="1" customFormat="1" ht="6.9"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62"/>
      <c r="BS18" s="19" t="s">
        <v>40</v>
      </c>
    </row>
    <row r="19" spans="1:71" s="1" customFormat="1" ht="12" customHeight="1">
      <c r="B19" s="23"/>
      <c r="C19" s="24"/>
      <c r="D19" s="31" t="s">
        <v>41</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31</v>
      </c>
      <c r="AL19" s="24"/>
      <c r="AM19" s="24"/>
      <c r="AN19" s="29" t="s">
        <v>42</v>
      </c>
      <c r="AO19" s="24"/>
      <c r="AP19" s="24"/>
      <c r="AQ19" s="24"/>
      <c r="AR19" s="22"/>
      <c r="BE19" s="362"/>
      <c r="BS19" s="19" t="s">
        <v>43</v>
      </c>
    </row>
    <row r="20" spans="1:71" s="1" customFormat="1" ht="18.45" customHeight="1">
      <c r="B20" s="23"/>
      <c r="C20" s="24"/>
      <c r="D20" s="24"/>
      <c r="E20" s="29" t="s">
        <v>44</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34</v>
      </c>
      <c r="AL20" s="24"/>
      <c r="AM20" s="24"/>
      <c r="AN20" s="29" t="s">
        <v>32</v>
      </c>
      <c r="AO20" s="24"/>
      <c r="AP20" s="24"/>
      <c r="AQ20" s="24"/>
      <c r="AR20" s="22"/>
      <c r="BE20" s="362"/>
      <c r="BS20" s="19" t="s">
        <v>4</v>
      </c>
    </row>
    <row r="21" spans="1:71" s="1" customFormat="1" ht="6.9"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62"/>
    </row>
    <row r="22" spans="1:71" s="1" customFormat="1" ht="12" customHeight="1">
      <c r="B22" s="23"/>
      <c r="C22" s="24"/>
      <c r="D22" s="31" t="s">
        <v>45</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62"/>
    </row>
    <row r="23" spans="1:71" s="1" customFormat="1" ht="47.25" customHeight="1">
      <c r="B23" s="23"/>
      <c r="C23" s="24"/>
      <c r="D23" s="24"/>
      <c r="E23" s="369" t="s">
        <v>46</v>
      </c>
      <c r="F23" s="369"/>
      <c r="G23" s="369"/>
      <c r="H23" s="369"/>
      <c r="I23" s="369"/>
      <c r="J23" s="369"/>
      <c r="K23" s="369"/>
      <c r="L23" s="369"/>
      <c r="M23" s="369"/>
      <c r="N23" s="369"/>
      <c r="O23" s="369"/>
      <c r="P23" s="369"/>
      <c r="Q23" s="369"/>
      <c r="R23" s="369"/>
      <c r="S23" s="369"/>
      <c r="T23" s="369"/>
      <c r="U23" s="369"/>
      <c r="V23" s="369"/>
      <c r="W23" s="369"/>
      <c r="X23" s="369"/>
      <c r="Y23" s="369"/>
      <c r="Z23" s="369"/>
      <c r="AA23" s="369"/>
      <c r="AB23" s="369"/>
      <c r="AC23" s="369"/>
      <c r="AD23" s="369"/>
      <c r="AE23" s="369"/>
      <c r="AF23" s="369"/>
      <c r="AG23" s="369"/>
      <c r="AH23" s="369"/>
      <c r="AI23" s="369"/>
      <c r="AJ23" s="369"/>
      <c r="AK23" s="369"/>
      <c r="AL23" s="369"/>
      <c r="AM23" s="369"/>
      <c r="AN23" s="369"/>
      <c r="AO23" s="24"/>
      <c r="AP23" s="24"/>
      <c r="AQ23" s="24"/>
      <c r="AR23" s="22"/>
      <c r="BE23" s="362"/>
    </row>
    <row r="24" spans="1:71" s="1" customFormat="1" ht="6.9"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62"/>
    </row>
    <row r="25" spans="1:71" s="1" customFormat="1" ht="6.9" customHeight="1">
      <c r="B25" s="23"/>
      <c r="C25" s="24"/>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4"/>
      <c r="AQ25" s="24"/>
      <c r="AR25" s="22"/>
      <c r="BE25" s="362"/>
    </row>
    <row r="26" spans="1:71" s="2" customFormat="1" ht="25.95" customHeight="1">
      <c r="A26" s="37"/>
      <c r="B26" s="38"/>
      <c r="C26" s="39"/>
      <c r="D26" s="40" t="s">
        <v>47</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370">
        <f>ROUND(AG54,0)</f>
        <v>0</v>
      </c>
      <c r="AL26" s="371"/>
      <c r="AM26" s="371"/>
      <c r="AN26" s="371"/>
      <c r="AO26" s="371"/>
      <c r="AP26" s="39"/>
      <c r="AQ26" s="39"/>
      <c r="AR26" s="42"/>
      <c r="BE26" s="362"/>
    </row>
    <row r="27" spans="1:71" s="2" customFormat="1" ht="6.9"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2"/>
      <c r="BE27" s="362"/>
    </row>
    <row r="28" spans="1:71" s="2" customFormat="1" ht="13.2">
      <c r="A28" s="37"/>
      <c r="B28" s="38"/>
      <c r="C28" s="39"/>
      <c r="D28" s="39"/>
      <c r="E28" s="39"/>
      <c r="F28" s="39"/>
      <c r="G28" s="39"/>
      <c r="H28" s="39"/>
      <c r="I28" s="39"/>
      <c r="J28" s="39"/>
      <c r="K28" s="39"/>
      <c r="L28" s="372" t="s">
        <v>48</v>
      </c>
      <c r="M28" s="372"/>
      <c r="N28" s="372"/>
      <c r="O28" s="372"/>
      <c r="P28" s="372"/>
      <c r="Q28" s="39"/>
      <c r="R28" s="39"/>
      <c r="S28" s="39"/>
      <c r="T28" s="39"/>
      <c r="U28" s="39"/>
      <c r="V28" s="39"/>
      <c r="W28" s="372" t="s">
        <v>49</v>
      </c>
      <c r="X28" s="372"/>
      <c r="Y28" s="372"/>
      <c r="Z28" s="372"/>
      <c r="AA28" s="372"/>
      <c r="AB28" s="372"/>
      <c r="AC28" s="372"/>
      <c r="AD28" s="372"/>
      <c r="AE28" s="372"/>
      <c r="AF28" s="39"/>
      <c r="AG28" s="39"/>
      <c r="AH28" s="39"/>
      <c r="AI28" s="39"/>
      <c r="AJ28" s="39"/>
      <c r="AK28" s="372" t="s">
        <v>50</v>
      </c>
      <c r="AL28" s="372"/>
      <c r="AM28" s="372"/>
      <c r="AN28" s="372"/>
      <c r="AO28" s="372"/>
      <c r="AP28" s="39"/>
      <c r="AQ28" s="39"/>
      <c r="AR28" s="42"/>
      <c r="BE28" s="362"/>
    </row>
    <row r="29" spans="1:71" s="3" customFormat="1" ht="14.4" customHeight="1">
      <c r="B29" s="43"/>
      <c r="C29" s="44"/>
      <c r="D29" s="31" t="s">
        <v>51</v>
      </c>
      <c r="E29" s="44"/>
      <c r="F29" s="31" t="s">
        <v>52</v>
      </c>
      <c r="G29" s="44"/>
      <c r="H29" s="44"/>
      <c r="I29" s="44"/>
      <c r="J29" s="44"/>
      <c r="K29" s="44"/>
      <c r="L29" s="375">
        <v>0.21</v>
      </c>
      <c r="M29" s="374"/>
      <c r="N29" s="374"/>
      <c r="O29" s="374"/>
      <c r="P29" s="374"/>
      <c r="Q29" s="44"/>
      <c r="R29" s="44"/>
      <c r="S29" s="44"/>
      <c r="T29" s="44"/>
      <c r="U29" s="44"/>
      <c r="V29" s="44"/>
      <c r="W29" s="373">
        <f>ROUND(AZ54, 0)</f>
        <v>0</v>
      </c>
      <c r="X29" s="374"/>
      <c r="Y29" s="374"/>
      <c r="Z29" s="374"/>
      <c r="AA29" s="374"/>
      <c r="AB29" s="374"/>
      <c r="AC29" s="374"/>
      <c r="AD29" s="374"/>
      <c r="AE29" s="374"/>
      <c r="AF29" s="44"/>
      <c r="AG29" s="44"/>
      <c r="AH29" s="44"/>
      <c r="AI29" s="44"/>
      <c r="AJ29" s="44"/>
      <c r="AK29" s="373">
        <f>ROUND(AV54, 0)</f>
        <v>0</v>
      </c>
      <c r="AL29" s="374"/>
      <c r="AM29" s="374"/>
      <c r="AN29" s="374"/>
      <c r="AO29" s="374"/>
      <c r="AP29" s="44"/>
      <c r="AQ29" s="44"/>
      <c r="AR29" s="45"/>
      <c r="BE29" s="363"/>
    </row>
    <row r="30" spans="1:71" s="3" customFormat="1" ht="14.4" customHeight="1">
      <c r="B30" s="43"/>
      <c r="C30" s="44"/>
      <c r="D30" s="44"/>
      <c r="E30" s="44"/>
      <c r="F30" s="31" t="s">
        <v>53</v>
      </c>
      <c r="G30" s="44"/>
      <c r="H30" s="44"/>
      <c r="I30" s="44"/>
      <c r="J30" s="44"/>
      <c r="K30" s="44"/>
      <c r="L30" s="375">
        <v>0.15</v>
      </c>
      <c r="M30" s="374"/>
      <c r="N30" s="374"/>
      <c r="O30" s="374"/>
      <c r="P30" s="374"/>
      <c r="Q30" s="44"/>
      <c r="R30" s="44"/>
      <c r="S30" s="44"/>
      <c r="T30" s="44"/>
      <c r="U30" s="44"/>
      <c r="V30" s="44"/>
      <c r="W30" s="373">
        <f>ROUND(BA54, 0)</f>
        <v>0</v>
      </c>
      <c r="X30" s="374"/>
      <c r="Y30" s="374"/>
      <c r="Z30" s="374"/>
      <c r="AA30" s="374"/>
      <c r="AB30" s="374"/>
      <c r="AC30" s="374"/>
      <c r="AD30" s="374"/>
      <c r="AE30" s="374"/>
      <c r="AF30" s="44"/>
      <c r="AG30" s="44"/>
      <c r="AH30" s="44"/>
      <c r="AI30" s="44"/>
      <c r="AJ30" s="44"/>
      <c r="AK30" s="373">
        <f>ROUND(AW54, 0)</f>
        <v>0</v>
      </c>
      <c r="AL30" s="374"/>
      <c r="AM30" s="374"/>
      <c r="AN30" s="374"/>
      <c r="AO30" s="374"/>
      <c r="AP30" s="44"/>
      <c r="AQ30" s="44"/>
      <c r="AR30" s="45"/>
      <c r="BE30" s="363"/>
    </row>
    <row r="31" spans="1:71" s="3" customFormat="1" ht="14.4" hidden="1" customHeight="1">
      <c r="B31" s="43"/>
      <c r="C31" s="44"/>
      <c r="D31" s="44"/>
      <c r="E31" s="44"/>
      <c r="F31" s="31" t="s">
        <v>54</v>
      </c>
      <c r="G31" s="44"/>
      <c r="H31" s="44"/>
      <c r="I31" s="44"/>
      <c r="J31" s="44"/>
      <c r="K31" s="44"/>
      <c r="L31" s="375">
        <v>0.21</v>
      </c>
      <c r="M31" s="374"/>
      <c r="N31" s="374"/>
      <c r="O31" s="374"/>
      <c r="P31" s="374"/>
      <c r="Q31" s="44"/>
      <c r="R31" s="44"/>
      <c r="S31" s="44"/>
      <c r="T31" s="44"/>
      <c r="U31" s="44"/>
      <c r="V31" s="44"/>
      <c r="W31" s="373">
        <f>ROUND(BB54, 0)</f>
        <v>0</v>
      </c>
      <c r="X31" s="374"/>
      <c r="Y31" s="374"/>
      <c r="Z31" s="374"/>
      <c r="AA31" s="374"/>
      <c r="AB31" s="374"/>
      <c r="AC31" s="374"/>
      <c r="AD31" s="374"/>
      <c r="AE31" s="374"/>
      <c r="AF31" s="44"/>
      <c r="AG31" s="44"/>
      <c r="AH31" s="44"/>
      <c r="AI31" s="44"/>
      <c r="AJ31" s="44"/>
      <c r="AK31" s="373">
        <v>0</v>
      </c>
      <c r="AL31" s="374"/>
      <c r="AM31" s="374"/>
      <c r="AN31" s="374"/>
      <c r="AO31" s="374"/>
      <c r="AP31" s="44"/>
      <c r="AQ31" s="44"/>
      <c r="AR31" s="45"/>
      <c r="BE31" s="363"/>
    </row>
    <row r="32" spans="1:71" s="3" customFormat="1" ht="14.4" hidden="1" customHeight="1">
      <c r="B32" s="43"/>
      <c r="C32" s="44"/>
      <c r="D32" s="44"/>
      <c r="E32" s="44"/>
      <c r="F32" s="31" t="s">
        <v>55</v>
      </c>
      <c r="G32" s="44"/>
      <c r="H32" s="44"/>
      <c r="I32" s="44"/>
      <c r="J32" s="44"/>
      <c r="K32" s="44"/>
      <c r="L32" s="375">
        <v>0.15</v>
      </c>
      <c r="M32" s="374"/>
      <c r="N32" s="374"/>
      <c r="O32" s="374"/>
      <c r="P32" s="374"/>
      <c r="Q32" s="44"/>
      <c r="R32" s="44"/>
      <c r="S32" s="44"/>
      <c r="T32" s="44"/>
      <c r="U32" s="44"/>
      <c r="V32" s="44"/>
      <c r="W32" s="373">
        <f>ROUND(BC54, 0)</f>
        <v>0</v>
      </c>
      <c r="X32" s="374"/>
      <c r="Y32" s="374"/>
      <c r="Z32" s="374"/>
      <c r="AA32" s="374"/>
      <c r="AB32" s="374"/>
      <c r="AC32" s="374"/>
      <c r="AD32" s="374"/>
      <c r="AE32" s="374"/>
      <c r="AF32" s="44"/>
      <c r="AG32" s="44"/>
      <c r="AH32" s="44"/>
      <c r="AI32" s="44"/>
      <c r="AJ32" s="44"/>
      <c r="AK32" s="373">
        <v>0</v>
      </c>
      <c r="AL32" s="374"/>
      <c r="AM32" s="374"/>
      <c r="AN32" s="374"/>
      <c r="AO32" s="374"/>
      <c r="AP32" s="44"/>
      <c r="AQ32" s="44"/>
      <c r="AR32" s="45"/>
      <c r="BE32" s="363"/>
    </row>
    <row r="33" spans="1:57" s="3" customFormat="1" ht="14.4" hidden="1" customHeight="1">
      <c r="B33" s="43"/>
      <c r="C33" s="44"/>
      <c r="D33" s="44"/>
      <c r="E33" s="44"/>
      <c r="F33" s="31" t="s">
        <v>56</v>
      </c>
      <c r="G33" s="44"/>
      <c r="H33" s="44"/>
      <c r="I33" s="44"/>
      <c r="J33" s="44"/>
      <c r="K33" s="44"/>
      <c r="L33" s="375">
        <v>0</v>
      </c>
      <c r="M33" s="374"/>
      <c r="N33" s="374"/>
      <c r="O33" s="374"/>
      <c r="P33" s="374"/>
      <c r="Q33" s="44"/>
      <c r="R33" s="44"/>
      <c r="S33" s="44"/>
      <c r="T33" s="44"/>
      <c r="U33" s="44"/>
      <c r="V33" s="44"/>
      <c r="W33" s="373">
        <f>ROUND(BD54, 0)</f>
        <v>0</v>
      </c>
      <c r="X33" s="374"/>
      <c r="Y33" s="374"/>
      <c r="Z33" s="374"/>
      <c r="AA33" s="374"/>
      <c r="AB33" s="374"/>
      <c r="AC33" s="374"/>
      <c r="AD33" s="374"/>
      <c r="AE33" s="374"/>
      <c r="AF33" s="44"/>
      <c r="AG33" s="44"/>
      <c r="AH33" s="44"/>
      <c r="AI33" s="44"/>
      <c r="AJ33" s="44"/>
      <c r="AK33" s="373">
        <v>0</v>
      </c>
      <c r="AL33" s="374"/>
      <c r="AM33" s="374"/>
      <c r="AN33" s="374"/>
      <c r="AO33" s="374"/>
      <c r="AP33" s="44"/>
      <c r="AQ33" s="44"/>
      <c r="AR33" s="45"/>
    </row>
    <row r="34" spans="1:57" s="2" customFormat="1" ht="6.9"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2"/>
      <c r="BE34" s="37"/>
    </row>
    <row r="35" spans="1:57" s="2" customFormat="1" ht="25.95" customHeight="1">
      <c r="A35" s="37"/>
      <c r="B35" s="38"/>
      <c r="C35" s="46"/>
      <c r="D35" s="47" t="s">
        <v>57</v>
      </c>
      <c r="E35" s="48"/>
      <c r="F35" s="48"/>
      <c r="G35" s="48"/>
      <c r="H35" s="48"/>
      <c r="I35" s="48"/>
      <c r="J35" s="48"/>
      <c r="K35" s="48"/>
      <c r="L35" s="48"/>
      <c r="M35" s="48"/>
      <c r="N35" s="48"/>
      <c r="O35" s="48"/>
      <c r="P35" s="48"/>
      <c r="Q35" s="48"/>
      <c r="R35" s="48"/>
      <c r="S35" s="48"/>
      <c r="T35" s="49" t="s">
        <v>58</v>
      </c>
      <c r="U35" s="48"/>
      <c r="V35" s="48"/>
      <c r="W35" s="48"/>
      <c r="X35" s="376" t="s">
        <v>59</v>
      </c>
      <c r="Y35" s="377"/>
      <c r="Z35" s="377"/>
      <c r="AA35" s="377"/>
      <c r="AB35" s="377"/>
      <c r="AC35" s="48"/>
      <c r="AD35" s="48"/>
      <c r="AE35" s="48"/>
      <c r="AF35" s="48"/>
      <c r="AG35" s="48"/>
      <c r="AH35" s="48"/>
      <c r="AI35" s="48"/>
      <c r="AJ35" s="48"/>
      <c r="AK35" s="378">
        <f>SUM(AK26:AK33)</f>
        <v>0</v>
      </c>
      <c r="AL35" s="377"/>
      <c r="AM35" s="377"/>
      <c r="AN35" s="377"/>
      <c r="AO35" s="379"/>
      <c r="AP35" s="46"/>
      <c r="AQ35" s="46"/>
      <c r="AR35" s="42"/>
      <c r="BE35" s="37"/>
    </row>
    <row r="36" spans="1:57" s="2" customFormat="1" ht="6.9"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2"/>
      <c r="BE36" s="37"/>
    </row>
    <row r="37" spans="1:57" s="2" customFormat="1" ht="6.9" customHeight="1">
      <c r="A37" s="37"/>
      <c r="B37" s="50"/>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42"/>
      <c r="BE37" s="37"/>
    </row>
    <row r="41" spans="1:57" s="2" customFormat="1" ht="6.9" customHeight="1">
      <c r="A41" s="37"/>
      <c r="B41" s="52"/>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42"/>
      <c r="BE41" s="37"/>
    </row>
    <row r="42" spans="1:57" s="2" customFormat="1" ht="24.9" customHeight="1">
      <c r="A42" s="37"/>
      <c r="B42" s="38"/>
      <c r="C42" s="25" t="s">
        <v>60</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2"/>
      <c r="BE42" s="37"/>
    </row>
    <row r="43" spans="1:57" s="2" customFormat="1" ht="6.9"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2"/>
      <c r="BE43" s="37"/>
    </row>
    <row r="44" spans="1:57" s="4" customFormat="1" ht="12" customHeight="1">
      <c r="B44" s="54"/>
      <c r="C44" s="31" t="s">
        <v>13</v>
      </c>
      <c r="D44" s="55"/>
      <c r="E44" s="55"/>
      <c r="F44" s="55"/>
      <c r="G44" s="55"/>
      <c r="H44" s="55"/>
      <c r="I44" s="55"/>
      <c r="J44" s="55"/>
      <c r="K44" s="55"/>
      <c r="L44" s="55" t="str">
        <f>K5</f>
        <v>R19-067_V</v>
      </c>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6"/>
    </row>
    <row r="45" spans="1:57" s="5" customFormat="1" ht="36.9" customHeight="1">
      <c r="B45" s="57"/>
      <c r="C45" s="58" t="s">
        <v>16</v>
      </c>
      <c r="D45" s="59"/>
      <c r="E45" s="59"/>
      <c r="F45" s="59"/>
      <c r="G45" s="59"/>
      <c r="H45" s="59"/>
      <c r="I45" s="59"/>
      <c r="J45" s="59"/>
      <c r="K45" s="59"/>
      <c r="L45" s="380" t="str">
        <f>K6</f>
        <v>BENEŠOV - DOPRAVNÍ OPATŘENÍ U NÁDRAŽÍ - PRODLOUŽENÍ (KSÚS-IROP)</v>
      </c>
      <c r="M45" s="381"/>
      <c r="N45" s="381"/>
      <c r="O45" s="381"/>
      <c r="P45" s="381"/>
      <c r="Q45" s="381"/>
      <c r="R45" s="381"/>
      <c r="S45" s="381"/>
      <c r="T45" s="381"/>
      <c r="U45" s="381"/>
      <c r="V45" s="381"/>
      <c r="W45" s="381"/>
      <c r="X45" s="381"/>
      <c r="Y45" s="381"/>
      <c r="Z45" s="381"/>
      <c r="AA45" s="381"/>
      <c r="AB45" s="381"/>
      <c r="AC45" s="381"/>
      <c r="AD45" s="381"/>
      <c r="AE45" s="381"/>
      <c r="AF45" s="381"/>
      <c r="AG45" s="381"/>
      <c r="AH45" s="381"/>
      <c r="AI45" s="381"/>
      <c r="AJ45" s="381"/>
      <c r="AK45" s="381"/>
      <c r="AL45" s="381"/>
      <c r="AM45" s="381"/>
      <c r="AN45" s="381"/>
      <c r="AO45" s="381"/>
      <c r="AP45" s="59"/>
      <c r="AQ45" s="59"/>
      <c r="AR45" s="60"/>
    </row>
    <row r="46" spans="1:57" s="2" customFormat="1" ht="6.9"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2"/>
      <c r="BE46" s="37"/>
    </row>
    <row r="47" spans="1:57" s="2" customFormat="1" ht="12" customHeight="1">
      <c r="A47" s="37"/>
      <c r="B47" s="38"/>
      <c r="C47" s="31" t="s">
        <v>22</v>
      </c>
      <c r="D47" s="39"/>
      <c r="E47" s="39"/>
      <c r="F47" s="39"/>
      <c r="G47" s="39"/>
      <c r="H47" s="39"/>
      <c r="I47" s="39"/>
      <c r="J47" s="39"/>
      <c r="K47" s="39"/>
      <c r="L47" s="61" t="str">
        <f>IF(K8="","",K8)</f>
        <v>Benešov</v>
      </c>
      <c r="M47" s="39"/>
      <c r="N47" s="39"/>
      <c r="O47" s="39"/>
      <c r="P47" s="39"/>
      <c r="Q47" s="39"/>
      <c r="R47" s="39"/>
      <c r="S47" s="39"/>
      <c r="T47" s="39"/>
      <c r="U47" s="39"/>
      <c r="V47" s="39"/>
      <c r="W47" s="39"/>
      <c r="X47" s="39"/>
      <c r="Y47" s="39"/>
      <c r="Z47" s="39"/>
      <c r="AA47" s="39"/>
      <c r="AB47" s="39"/>
      <c r="AC47" s="39"/>
      <c r="AD47" s="39"/>
      <c r="AE47" s="39"/>
      <c r="AF47" s="39"/>
      <c r="AG47" s="39"/>
      <c r="AH47" s="39"/>
      <c r="AI47" s="31" t="s">
        <v>24</v>
      </c>
      <c r="AJ47" s="39"/>
      <c r="AK47" s="39"/>
      <c r="AL47" s="39"/>
      <c r="AM47" s="382" t="str">
        <f>IF(AN8= "","",AN8)</f>
        <v>25. 9. 2019</v>
      </c>
      <c r="AN47" s="382"/>
      <c r="AO47" s="39"/>
      <c r="AP47" s="39"/>
      <c r="AQ47" s="39"/>
      <c r="AR47" s="42"/>
      <c r="BE47" s="37"/>
    </row>
    <row r="48" spans="1:57" s="2" customFormat="1" ht="6.9"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2"/>
      <c r="BE48" s="37"/>
    </row>
    <row r="49" spans="1:91" s="2" customFormat="1" ht="15.15" customHeight="1">
      <c r="A49" s="37"/>
      <c r="B49" s="38"/>
      <c r="C49" s="31" t="s">
        <v>30</v>
      </c>
      <c r="D49" s="39"/>
      <c r="E49" s="39"/>
      <c r="F49" s="39"/>
      <c r="G49" s="39"/>
      <c r="H49" s="39"/>
      <c r="I49" s="39"/>
      <c r="J49" s="39"/>
      <c r="K49" s="39"/>
      <c r="L49" s="55" t="str">
        <f>IF(E11= "","",E11)</f>
        <v>KSÚS Středočeského kraje</v>
      </c>
      <c r="M49" s="39"/>
      <c r="N49" s="39"/>
      <c r="O49" s="39"/>
      <c r="P49" s="39"/>
      <c r="Q49" s="39"/>
      <c r="R49" s="39"/>
      <c r="S49" s="39"/>
      <c r="T49" s="39"/>
      <c r="U49" s="39"/>
      <c r="V49" s="39"/>
      <c r="W49" s="39"/>
      <c r="X49" s="39"/>
      <c r="Y49" s="39"/>
      <c r="Z49" s="39"/>
      <c r="AA49" s="39"/>
      <c r="AB49" s="39"/>
      <c r="AC49" s="39"/>
      <c r="AD49" s="39"/>
      <c r="AE49" s="39"/>
      <c r="AF49" s="39"/>
      <c r="AG49" s="39"/>
      <c r="AH49" s="39"/>
      <c r="AI49" s="31" t="s">
        <v>37</v>
      </c>
      <c r="AJ49" s="39"/>
      <c r="AK49" s="39"/>
      <c r="AL49" s="39"/>
      <c r="AM49" s="383" t="str">
        <f>IF(E17="","",E17)</f>
        <v>DOPAS s.r.o.</v>
      </c>
      <c r="AN49" s="384"/>
      <c r="AO49" s="384"/>
      <c r="AP49" s="384"/>
      <c r="AQ49" s="39"/>
      <c r="AR49" s="42"/>
      <c r="AS49" s="385" t="s">
        <v>61</v>
      </c>
      <c r="AT49" s="386"/>
      <c r="AU49" s="63"/>
      <c r="AV49" s="63"/>
      <c r="AW49" s="63"/>
      <c r="AX49" s="63"/>
      <c r="AY49" s="63"/>
      <c r="AZ49" s="63"/>
      <c r="BA49" s="63"/>
      <c r="BB49" s="63"/>
      <c r="BC49" s="63"/>
      <c r="BD49" s="64"/>
      <c r="BE49" s="37"/>
    </row>
    <row r="50" spans="1:91" s="2" customFormat="1" ht="15.15" customHeight="1">
      <c r="A50" s="37"/>
      <c r="B50" s="38"/>
      <c r="C50" s="31" t="s">
        <v>35</v>
      </c>
      <c r="D50" s="39"/>
      <c r="E50" s="39"/>
      <c r="F50" s="39"/>
      <c r="G50" s="39"/>
      <c r="H50" s="39"/>
      <c r="I50" s="39"/>
      <c r="J50" s="39"/>
      <c r="K50" s="39"/>
      <c r="L50" s="55"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41</v>
      </c>
      <c r="AJ50" s="39"/>
      <c r="AK50" s="39"/>
      <c r="AL50" s="39"/>
      <c r="AM50" s="383" t="str">
        <f>IF(E20="","",E20)</f>
        <v>STAPO UL s.r.o.</v>
      </c>
      <c r="AN50" s="384"/>
      <c r="AO50" s="384"/>
      <c r="AP50" s="384"/>
      <c r="AQ50" s="39"/>
      <c r="AR50" s="42"/>
      <c r="AS50" s="387"/>
      <c r="AT50" s="388"/>
      <c r="AU50" s="65"/>
      <c r="AV50" s="65"/>
      <c r="AW50" s="65"/>
      <c r="AX50" s="65"/>
      <c r="AY50" s="65"/>
      <c r="AZ50" s="65"/>
      <c r="BA50" s="65"/>
      <c r="BB50" s="65"/>
      <c r="BC50" s="65"/>
      <c r="BD50" s="66"/>
      <c r="BE50" s="37"/>
    </row>
    <row r="51" spans="1:91" s="2" customFormat="1" ht="10.8"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2"/>
      <c r="AS51" s="389"/>
      <c r="AT51" s="390"/>
      <c r="AU51" s="67"/>
      <c r="AV51" s="67"/>
      <c r="AW51" s="67"/>
      <c r="AX51" s="67"/>
      <c r="AY51" s="67"/>
      <c r="AZ51" s="67"/>
      <c r="BA51" s="67"/>
      <c r="BB51" s="67"/>
      <c r="BC51" s="67"/>
      <c r="BD51" s="68"/>
      <c r="BE51" s="37"/>
    </row>
    <row r="52" spans="1:91" s="2" customFormat="1" ht="29.25" customHeight="1">
      <c r="A52" s="37"/>
      <c r="B52" s="38"/>
      <c r="C52" s="391" t="s">
        <v>62</v>
      </c>
      <c r="D52" s="392"/>
      <c r="E52" s="392"/>
      <c r="F52" s="392"/>
      <c r="G52" s="392"/>
      <c r="H52" s="69"/>
      <c r="I52" s="393" t="s">
        <v>63</v>
      </c>
      <c r="J52" s="392"/>
      <c r="K52" s="392"/>
      <c r="L52" s="392"/>
      <c r="M52" s="392"/>
      <c r="N52" s="392"/>
      <c r="O52" s="392"/>
      <c r="P52" s="392"/>
      <c r="Q52" s="392"/>
      <c r="R52" s="392"/>
      <c r="S52" s="392"/>
      <c r="T52" s="392"/>
      <c r="U52" s="392"/>
      <c r="V52" s="392"/>
      <c r="W52" s="392"/>
      <c r="X52" s="392"/>
      <c r="Y52" s="392"/>
      <c r="Z52" s="392"/>
      <c r="AA52" s="392"/>
      <c r="AB52" s="392"/>
      <c r="AC52" s="392"/>
      <c r="AD52" s="392"/>
      <c r="AE52" s="392"/>
      <c r="AF52" s="392"/>
      <c r="AG52" s="394" t="s">
        <v>64</v>
      </c>
      <c r="AH52" s="392"/>
      <c r="AI52" s="392"/>
      <c r="AJ52" s="392"/>
      <c r="AK52" s="392"/>
      <c r="AL52" s="392"/>
      <c r="AM52" s="392"/>
      <c r="AN52" s="393" t="s">
        <v>65</v>
      </c>
      <c r="AO52" s="392"/>
      <c r="AP52" s="392"/>
      <c r="AQ52" s="70" t="s">
        <v>66</v>
      </c>
      <c r="AR52" s="42"/>
      <c r="AS52" s="71" t="s">
        <v>67</v>
      </c>
      <c r="AT52" s="72" t="s">
        <v>68</v>
      </c>
      <c r="AU52" s="72" t="s">
        <v>69</v>
      </c>
      <c r="AV52" s="72" t="s">
        <v>70</v>
      </c>
      <c r="AW52" s="72" t="s">
        <v>71</v>
      </c>
      <c r="AX52" s="72" t="s">
        <v>72</v>
      </c>
      <c r="AY52" s="72" t="s">
        <v>73</v>
      </c>
      <c r="AZ52" s="72" t="s">
        <v>74</v>
      </c>
      <c r="BA52" s="72" t="s">
        <v>75</v>
      </c>
      <c r="BB52" s="72" t="s">
        <v>76</v>
      </c>
      <c r="BC52" s="72" t="s">
        <v>77</v>
      </c>
      <c r="BD52" s="73" t="s">
        <v>78</v>
      </c>
      <c r="BE52" s="37"/>
    </row>
    <row r="53" spans="1:91" s="2" customFormat="1" ht="10.8"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2"/>
      <c r="AS53" s="74"/>
      <c r="AT53" s="75"/>
      <c r="AU53" s="75"/>
      <c r="AV53" s="75"/>
      <c r="AW53" s="75"/>
      <c r="AX53" s="75"/>
      <c r="AY53" s="75"/>
      <c r="AZ53" s="75"/>
      <c r="BA53" s="75"/>
      <c r="BB53" s="75"/>
      <c r="BC53" s="75"/>
      <c r="BD53" s="76"/>
      <c r="BE53" s="37"/>
    </row>
    <row r="54" spans="1:91" s="6" customFormat="1" ht="32.4" customHeight="1">
      <c r="B54" s="77"/>
      <c r="C54" s="78" t="s">
        <v>79</v>
      </c>
      <c r="D54" s="79"/>
      <c r="E54" s="79"/>
      <c r="F54" s="79"/>
      <c r="G54" s="79"/>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c r="AG54" s="398">
        <f>ROUND(SUM(AG55:AG56),0)</f>
        <v>0</v>
      </c>
      <c r="AH54" s="398"/>
      <c r="AI54" s="398"/>
      <c r="AJ54" s="398"/>
      <c r="AK54" s="398"/>
      <c r="AL54" s="398"/>
      <c r="AM54" s="398"/>
      <c r="AN54" s="399">
        <f>SUM(AG54,AT54)</f>
        <v>0</v>
      </c>
      <c r="AO54" s="399"/>
      <c r="AP54" s="399"/>
      <c r="AQ54" s="81" t="s">
        <v>32</v>
      </c>
      <c r="AR54" s="82"/>
      <c r="AS54" s="83">
        <f>ROUND(SUM(AS55:AS56),0)</f>
        <v>0</v>
      </c>
      <c r="AT54" s="84">
        <f>ROUND(SUM(AV54:AW54),1)</f>
        <v>0</v>
      </c>
      <c r="AU54" s="85">
        <f>ROUND(SUM(AU55:AU56),5)</f>
        <v>0</v>
      </c>
      <c r="AV54" s="84">
        <f>ROUND(AZ54*L29,1)</f>
        <v>0</v>
      </c>
      <c r="AW54" s="84">
        <f>ROUND(BA54*L30,1)</f>
        <v>0</v>
      </c>
      <c r="AX54" s="84">
        <f>ROUND(BB54*L29,1)</f>
        <v>0</v>
      </c>
      <c r="AY54" s="84">
        <f>ROUND(BC54*L30,1)</f>
        <v>0</v>
      </c>
      <c r="AZ54" s="84">
        <f>ROUND(SUM(AZ55:AZ56),0)</f>
        <v>0</v>
      </c>
      <c r="BA54" s="84">
        <f>ROUND(SUM(BA55:BA56),0)</f>
        <v>0</v>
      </c>
      <c r="BB54" s="84">
        <f>ROUND(SUM(BB55:BB56),0)</f>
        <v>0</v>
      </c>
      <c r="BC54" s="84">
        <f>ROUND(SUM(BC55:BC56),0)</f>
        <v>0</v>
      </c>
      <c r="BD54" s="86">
        <f>ROUND(SUM(BD55:BD56),0)</f>
        <v>0</v>
      </c>
      <c r="BS54" s="87" t="s">
        <v>80</v>
      </c>
      <c r="BT54" s="87" t="s">
        <v>81</v>
      </c>
      <c r="BU54" s="88" t="s">
        <v>82</v>
      </c>
      <c r="BV54" s="87" t="s">
        <v>83</v>
      </c>
      <c r="BW54" s="87" t="s">
        <v>5</v>
      </c>
      <c r="BX54" s="87" t="s">
        <v>84</v>
      </c>
      <c r="CL54" s="87" t="s">
        <v>19</v>
      </c>
    </row>
    <row r="55" spans="1:91" s="7" customFormat="1" ht="24.75" customHeight="1">
      <c r="A55" s="89" t="s">
        <v>85</v>
      </c>
      <c r="B55" s="90"/>
      <c r="C55" s="91"/>
      <c r="D55" s="397" t="s">
        <v>86</v>
      </c>
      <c r="E55" s="397"/>
      <c r="F55" s="397"/>
      <c r="G55" s="397"/>
      <c r="H55" s="397"/>
      <c r="I55" s="92"/>
      <c r="J55" s="397" t="s">
        <v>87</v>
      </c>
      <c r="K55" s="397"/>
      <c r="L55" s="397"/>
      <c r="M55" s="397"/>
      <c r="N55" s="397"/>
      <c r="O55" s="397"/>
      <c r="P55" s="397"/>
      <c r="Q55" s="397"/>
      <c r="R55" s="397"/>
      <c r="S55" s="397"/>
      <c r="T55" s="397"/>
      <c r="U55" s="397"/>
      <c r="V55" s="397"/>
      <c r="W55" s="397"/>
      <c r="X55" s="397"/>
      <c r="Y55" s="397"/>
      <c r="Z55" s="397"/>
      <c r="AA55" s="397"/>
      <c r="AB55" s="397"/>
      <c r="AC55" s="397"/>
      <c r="AD55" s="397"/>
      <c r="AE55" s="397"/>
      <c r="AF55" s="397"/>
      <c r="AG55" s="395">
        <f>'SO101 - SO 101 - Komunika...'!J30</f>
        <v>0</v>
      </c>
      <c r="AH55" s="396"/>
      <c r="AI55" s="396"/>
      <c r="AJ55" s="396"/>
      <c r="AK55" s="396"/>
      <c r="AL55" s="396"/>
      <c r="AM55" s="396"/>
      <c r="AN55" s="395">
        <f>SUM(AG55,AT55)</f>
        <v>0</v>
      </c>
      <c r="AO55" s="396"/>
      <c r="AP55" s="396"/>
      <c r="AQ55" s="93" t="s">
        <v>88</v>
      </c>
      <c r="AR55" s="94"/>
      <c r="AS55" s="95">
        <v>0</v>
      </c>
      <c r="AT55" s="96">
        <f>ROUND(SUM(AV55:AW55),1)</f>
        <v>0</v>
      </c>
      <c r="AU55" s="97">
        <f>'SO101 - SO 101 - Komunika...'!P91</f>
        <v>0</v>
      </c>
      <c r="AV55" s="96">
        <f>'SO101 - SO 101 - Komunika...'!J33</f>
        <v>0</v>
      </c>
      <c r="AW55" s="96">
        <f>'SO101 - SO 101 - Komunika...'!J34</f>
        <v>0</v>
      </c>
      <c r="AX55" s="96">
        <f>'SO101 - SO 101 - Komunika...'!J35</f>
        <v>0</v>
      </c>
      <c r="AY55" s="96">
        <f>'SO101 - SO 101 - Komunika...'!J36</f>
        <v>0</v>
      </c>
      <c r="AZ55" s="96">
        <f>'SO101 - SO 101 - Komunika...'!F33</f>
        <v>0</v>
      </c>
      <c r="BA55" s="96">
        <f>'SO101 - SO 101 - Komunika...'!F34</f>
        <v>0</v>
      </c>
      <c r="BB55" s="96">
        <f>'SO101 - SO 101 - Komunika...'!F35</f>
        <v>0</v>
      </c>
      <c r="BC55" s="96">
        <f>'SO101 - SO 101 - Komunika...'!F36</f>
        <v>0</v>
      </c>
      <c r="BD55" s="98">
        <f>'SO101 - SO 101 - Komunika...'!F37</f>
        <v>0</v>
      </c>
      <c r="BT55" s="99" t="s">
        <v>40</v>
      </c>
      <c r="BV55" s="99" t="s">
        <v>83</v>
      </c>
      <c r="BW55" s="99" t="s">
        <v>89</v>
      </c>
      <c r="BX55" s="99" t="s">
        <v>5</v>
      </c>
      <c r="CL55" s="99" t="s">
        <v>19</v>
      </c>
      <c r="CM55" s="99" t="s">
        <v>90</v>
      </c>
    </row>
    <row r="56" spans="1:91" s="7" customFormat="1" ht="16.5" customHeight="1">
      <c r="A56" s="89" t="s">
        <v>85</v>
      </c>
      <c r="B56" s="90"/>
      <c r="C56" s="91"/>
      <c r="D56" s="397" t="s">
        <v>91</v>
      </c>
      <c r="E56" s="397"/>
      <c r="F56" s="397"/>
      <c r="G56" s="397"/>
      <c r="H56" s="397"/>
      <c r="I56" s="92"/>
      <c r="J56" s="397" t="s">
        <v>92</v>
      </c>
      <c r="K56" s="397"/>
      <c r="L56" s="397"/>
      <c r="M56" s="397"/>
      <c r="N56" s="397"/>
      <c r="O56" s="397"/>
      <c r="P56" s="397"/>
      <c r="Q56" s="397"/>
      <c r="R56" s="397"/>
      <c r="S56" s="397"/>
      <c r="T56" s="397"/>
      <c r="U56" s="397"/>
      <c r="V56" s="397"/>
      <c r="W56" s="397"/>
      <c r="X56" s="397"/>
      <c r="Y56" s="397"/>
      <c r="Z56" s="397"/>
      <c r="AA56" s="397"/>
      <c r="AB56" s="397"/>
      <c r="AC56" s="397"/>
      <c r="AD56" s="397"/>
      <c r="AE56" s="397"/>
      <c r="AF56" s="397"/>
      <c r="AG56" s="395">
        <f>'VON - VON - Vedlejší a os...'!J30</f>
        <v>0</v>
      </c>
      <c r="AH56" s="396"/>
      <c r="AI56" s="396"/>
      <c r="AJ56" s="396"/>
      <c r="AK56" s="396"/>
      <c r="AL56" s="396"/>
      <c r="AM56" s="396"/>
      <c r="AN56" s="395">
        <f>SUM(AG56,AT56)</f>
        <v>0</v>
      </c>
      <c r="AO56" s="396"/>
      <c r="AP56" s="396"/>
      <c r="AQ56" s="93" t="s">
        <v>91</v>
      </c>
      <c r="AR56" s="94"/>
      <c r="AS56" s="100">
        <v>0</v>
      </c>
      <c r="AT56" s="101">
        <f>ROUND(SUM(AV56:AW56),1)</f>
        <v>0</v>
      </c>
      <c r="AU56" s="102">
        <f>'VON - VON - Vedlejší a os...'!P85</f>
        <v>0</v>
      </c>
      <c r="AV56" s="101">
        <f>'VON - VON - Vedlejší a os...'!J33</f>
        <v>0</v>
      </c>
      <c r="AW56" s="101">
        <f>'VON - VON - Vedlejší a os...'!J34</f>
        <v>0</v>
      </c>
      <c r="AX56" s="101">
        <f>'VON - VON - Vedlejší a os...'!J35</f>
        <v>0</v>
      </c>
      <c r="AY56" s="101">
        <f>'VON - VON - Vedlejší a os...'!J36</f>
        <v>0</v>
      </c>
      <c r="AZ56" s="101">
        <f>'VON - VON - Vedlejší a os...'!F33</f>
        <v>0</v>
      </c>
      <c r="BA56" s="101">
        <f>'VON - VON - Vedlejší a os...'!F34</f>
        <v>0</v>
      </c>
      <c r="BB56" s="101">
        <f>'VON - VON - Vedlejší a os...'!F35</f>
        <v>0</v>
      </c>
      <c r="BC56" s="101">
        <f>'VON - VON - Vedlejší a os...'!F36</f>
        <v>0</v>
      </c>
      <c r="BD56" s="103">
        <f>'VON - VON - Vedlejší a os...'!F37</f>
        <v>0</v>
      </c>
      <c r="BT56" s="99" t="s">
        <v>40</v>
      </c>
      <c r="BV56" s="99" t="s">
        <v>83</v>
      </c>
      <c r="BW56" s="99" t="s">
        <v>93</v>
      </c>
      <c r="BX56" s="99" t="s">
        <v>5</v>
      </c>
      <c r="CL56" s="99" t="s">
        <v>19</v>
      </c>
      <c r="CM56" s="99" t="s">
        <v>90</v>
      </c>
    </row>
    <row r="57" spans="1:91" s="2" customFormat="1" ht="30" customHeight="1">
      <c r="A57" s="37"/>
      <c r="B57" s="38"/>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c r="AL57" s="39"/>
      <c r="AM57" s="39"/>
      <c r="AN57" s="39"/>
      <c r="AO57" s="39"/>
      <c r="AP57" s="39"/>
      <c r="AQ57" s="39"/>
      <c r="AR57" s="42"/>
      <c r="AS57" s="37"/>
      <c r="AT57" s="37"/>
      <c r="AU57" s="37"/>
      <c r="AV57" s="37"/>
      <c r="AW57" s="37"/>
      <c r="AX57" s="37"/>
      <c r="AY57" s="37"/>
      <c r="AZ57" s="37"/>
      <c r="BA57" s="37"/>
      <c r="BB57" s="37"/>
      <c r="BC57" s="37"/>
      <c r="BD57" s="37"/>
      <c r="BE57" s="37"/>
    </row>
    <row r="58" spans="1:91" s="2" customFormat="1" ht="6.9" customHeight="1">
      <c r="A58" s="37"/>
      <c r="B58" s="50"/>
      <c r="C58" s="51"/>
      <c r="D58" s="51"/>
      <c r="E58" s="51"/>
      <c r="F58" s="51"/>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42"/>
      <c r="AS58" s="37"/>
      <c r="AT58" s="37"/>
      <c r="AU58" s="37"/>
      <c r="AV58" s="37"/>
      <c r="AW58" s="37"/>
      <c r="AX58" s="37"/>
      <c r="AY58" s="37"/>
      <c r="AZ58" s="37"/>
      <c r="BA58" s="37"/>
      <c r="BB58" s="37"/>
      <c r="BC58" s="37"/>
      <c r="BD58" s="37"/>
      <c r="BE58" s="37"/>
    </row>
  </sheetData>
  <sheetProtection algorithmName="SHA-512" hashValue="SH68hhTY46e5GWHM7KqTrvBAgOfRQehCWAjS6Zm+VmpicPxCq7Tt09Azp9+N0WPfDeJuEWtEnjra8U1MnmlJvw==" saltValue="49RE0/WXI4fMcj4Rz+K6vj/olFSguLRi6oAtcbvQOoJPnCjlt9C2xaByv9G2yv6B5m7P33lIHeYwIHSzcE4Byw==" spinCount="100000" sheet="1" objects="1" scenarios="1" formatColumns="0" formatRows="0"/>
  <mergeCells count="46">
    <mergeCell ref="AR2:BE2"/>
    <mergeCell ref="AN56:AP56"/>
    <mergeCell ref="AG56:AM56"/>
    <mergeCell ref="D56:H56"/>
    <mergeCell ref="J56:AF56"/>
    <mergeCell ref="AG54:AM54"/>
    <mergeCell ref="AN54:AP54"/>
    <mergeCell ref="C52:G52"/>
    <mergeCell ref="I52:AF52"/>
    <mergeCell ref="AG52:AM52"/>
    <mergeCell ref="AN52:AP52"/>
    <mergeCell ref="AN55:AP55"/>
    <mergeCell ref="AG55:AM55"/>
    <mergeCell ref="D55:H55"/>
    <mergeCell ref="J55:AF55"/>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SO101 - SO 101 - Komunika...'!C2" display="/" xr:uid="{00000000-0004-0000-0000-000000000000}"/>
    <hyperlink ref="A56" location="'VON - VON - Vedlejší a os...'!C2" display="/" xr:uid="{00000000-0004-0000-0000-000001000000}"/>
  </hyperlinks>
  <pageMargins left="0.39370078740157483" right="0.39370078740157483" top="0.39370078740157483" bottom="0.39370078740157483" header="0" footer="0"/>
  <pageSetup paperSize="9" scale="99" fitToHeight="100" orientation="landscape" blackAndWhite="1" r:id="rId1"/>
  <headerFooter>
    <oddHeader>&amp;LBENEŠOV - DOPRAVNÍ OPATŘENÍ U NÁDRAŽÍ - PRODLOUŽENÍ (KSÚS-IROP)&amp;CDOPAS s.r.o.&amp;RPOLOŽKOVÝ VÝKAZ VÝMĚR</oddHeader>
    <oddFooter>&amp;LRekapitulace stavby :
SO 101 - Komunikace a zpevněné plochy
VON - Vedlejší a ostatní náklady&amp;CStrana &amp;P z &amp;N&amp;RRekapitulace
položkových soupisů prací</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60D69-3D42-473E-8DC9-1A2D8DC10379}">
  <dimension ref="A1:A107"/>
  <sheetViews>
    <sheetView tabSelected="1" view="pageLayout" topLeftCell="A10" workbookViewId="0">
      <selection activeCell="A10" sqref="A10"/>
    </sheetView>
  </sheetViews>
  <sheetFormatPr defaultRowHeight="10.199999999999999"/>
  <cols>
    <col min="1" max="1" width="112" style="421" customWidth="1"/>
    <col min="2" max="256" width="9.140625" style="421"/>
    <col min="257" max="257" width="112" style="421" customWidth="1"/>
    <col min="258" max="512" width="9.140625" style="421"/>
    <col min="513" max="513" width="112" style="421" customWidth="1"/>
    <col min="514" max="768" width="9.140625" style="421"/>
    <col min="769" max="769" width="112" style="421" customWidth="1"/>
    <col min="770" max="1024" width="9.140625" style="421"/>
    <col min="1025" max="1025" width="112" style="421" customWidth="1"/>
    <col min="1026" max="1280" width="9.140625" style="421"/>
    <col min="1281" max="1281" width="112" style="421" customWidth="1"/>
    <col min="1282" max="1536" width="9.140625" style="421"/>
    <col min="1537" max="1537" width="112" style="421" customWidth="1"/>
    <col min="1538" max="1792" width="9.140625" style="421"/>
    <col min="1793" max="1793" width="112" style="421" customWidth="1"/>
    <col min="1794" max="2048" width="9.140625" style="421"/>
    <col min="2049" max="2049" width="112" style="421" customWidth="1"/>
    <col min="2050" max="2304" width="9.140625" style="421"/>
    <col min="2305" max="2305" width="112" style="421" customWidth="1"/>
    <col min="2306" max="2560" width="9.140625" style="421"/>
    <col min="2561" max="2561" width="112" style="421" customWidth="1"/>
    <col min="2562" max="2816" width="9.140625" style="421"/>
    <col min="2817" max="2817" width="112" style="421" customWidth="1"/>
    <col min="2818" max="3072" width="9.140625" style="421"/>
    <col min="3073" max="3073" width="112" style="421" customWidth="1"/>
    <col min="3074" max="3328" width="9.140625" style="421"/>
    <col min="3329" max="3329" width="112" style="421" customWidth="1"/>
    <col min="3330" max="3584" width="9.140625" style="421"/>
    <col min="3585" max="3585" width="112" style="421" customWidth="1"/>
    <col min="3586" max="3840" width="9.140625" style="421"/>
    <col min="3841" max="3841" width="112" style="421" customWidth="1"/>
    <col min="3842" max="4096" width="9.140625" style="421"/>
    <col min="4097" max="4097" width="112" style="421" customWidth="1"/>
    <col min="4098" max="4352" width="9.140625" style="421"/>
    <col min="4353" max="4353" width="112" style="421" customWidth="1"/>
    <col min="4354" max="4608" width="9.140625" style="421"/>
    <col min="4609" max="4609" width="112" style="421" customWidth="1"/>
    <col min="4610" max="4864" width="9.140625" style="421"/>
    <col min="4865" max="4865" width="112" style="421" customWidth="1"/>
    <col min="4866" max="5120" width="9.140625" style="421"/>
    <col min="5121" max="5121" width="112" style="421" customWidth="1"/>
    <col min="5122" max="5376" width="9.140625" style="421"/>
    <col min="5377" max="5377" width="112" style="421" customWidth="1"/>
    <col min="5378" max="5632" width="9.140625" style="421"/>
    <col min="5633" max="5633" width="112" style="421" customWidth="1"/>
    <col min="5634" max="5888" width="9.140625" style="421"/>
    <col min="5889" max="5889" width="112" style="421" customWidth="1"/>
    <col min="5890" max="6144" width="9.140625" style="421"/>
    <col min="6145" max="6145" width="112" style="421" customWidth="1"/>
    <col min="6146" max="6400" width="9.140625" style="421"/>
    <col min="6401" max="6401" width="112" style="421" customWidth="1"/>
    <col min="6402" max="6656" width="9.140625" style="421"/>
    <col min="6657" max="6657" width="112" style="421" customWidth="1"/>
    <col min="6658" max="6912" width="9.140625" style="421"/>
    <col min="6913" max="6913" width="112" style="421" customWidth="1"/>
    <col min="6914" max="7168" width="9.140625" style="421"/>
    <col min="7169" max="7169" width="112" style="421" customWidth="1"/>
    <col min="7170" max="7424" width="9.140625" style="421"/>
    <col min="7425" max="7425" width="112" style="421" customWidth="1"/>
    <col min="7426" max="7680" width="9.140625" style="421"/>
    <col min="7681" max="7681" width="112" style="421" customWidth="1"/>
    <col min="7682" max="7936" width="9.140625" style="421"/>
    <col min="7937" max="7937" width="112" style="421" customWidth="1"/>
    <col min="7938" max="8192" width="9.140625" style="421"/>
    <col min="8193" max="8193" width="112" style="421" customWidth="1"/>
    <col min="8194" max="8448" width="9.140625" style="421"/>
    <col min="8449" max="8449" width="112" style="421" customWidth="1"/>
    <col min="8450" max="8704" width="9.140625" style="421"/>
    <col min="8705" max="8705" width="112" style="421" customWidth="1"/>
    <col min="8706" max="8960" width="9.140625" style="421"/>
    <col min="8961" max="8961" width="112" style="421" customWidth="1"/>
    <col min="8962" max="9216" width="9.140625" style="421"/>
    <col min="9217" max="9217" width="112" style="421" customWidth="1"/>
    <col min="9218" max="9472" width="9.140625" style="421"/>
    <col min="9473" max="9473" width="112" style="421" customWidth="1"/>
    <col min="9474" max="9728" width="9.140625" style="421"/>
    <col min="9729" max="9729" width="112" style="421" customWidth="1"/>
    <col min="9730" max="9984" width="9.140625" style="421"/>
    <col min="9985" max="9985" width="112" style="421" customWidth="1"/>
    <col min="9986" max="10240" width="9.140625" style="421"/>
    <col min="10241" max="10241" width="112" style="421" customWidth="1"/>
    <col min="10242" max="10496" width="9.140625" style="421"/>
    <col min="10497" max="10497" width="112" style="421" customWidth="1"/>
    <col min="10498" max="10752" width="9.140625" style="421"/>
    <col min="10753" max="10753" width="112" style="421" customWidth="1"/>
    <col min="10754" max="11008" width="9.140625" style="421"/>
    <col min="11009" max="11009" width="112" style="421" customWidth="1"/>
    <col min="11010" max="11264" width="9.140625" style="421"/>
    <col min="11265" max="11265" width="112" style="421" customWidth="1"/>
    <col min="11266" max="11520" width="9.140625" style="421"/>
    <col min="11521" max="11521" width="112" style="421" customWidth="1"/>
    <col min="11522" max="11776" width="9.140625" style="421"/>
    <col min="11777" max="11777" width="112" style="421" customWidth="1"/>
    <col min="11778" max="12032" width="9.140625" style="421"/>
    <col min="12033" max="12033" width="112" style="421" customWidth="1"/>
    <col min="12034" max="12288" width="9.140625" style="421"/>
    <col min="12289" max="12289" width="112" style="421" customWidth="1"/>
    <col min="12290" max="12544" width="9.140625" style="421"/>
    <col min="12545" max="12545" width="112" style="421" customWidth="1"/>
    <col min="12546" max="12800" width="9.140625" style="421"/>
    <col min="12801" max="12801" width="112" style="421" customWidth="1"/>
    <col min="12802" max="13056" width="9.140625" style="421"/>
    <col min="13057" max="13057" width="112" style="421" customWidth="1"/>
    <col min="13058" max="13312" width="9.140625" style="421"/>
    <col min="13313" max="13313" width="112" style="421" customWidth="1"/>
    <col min="13314" max="13568" width="9.140625" style="421"/>
    <col min="13569" max="13569" width="112" style="421" customWidth="1"/>
    <col min="13570" max="13824" width="9.140625" style="421"/>
    <col min="13825" max="13825" width="112" style="421" customWidth="1"/>
    <col min="13826" max="14080" width="9.140625" style="421"/>
    <col min="14081" max="14081" width="112" style="421" customWidth="1"/>
    <col min="14082" max="14336" width="9.140625" style="421"/>
    <col min="14337" max="14337" width="112" style="421" customWidth="1"/>
    <col min="14338" max="14592" width="9.140625" style="421"/>
    <col min="14593" max="14593" width="112" style="421" customWidth="1"/>
    <col min="14594" max="14848" width="9.140625" style="421"/>
    <col min="14849" max="14849" width="112" style="421" customWidth="1"/>
    <col min="14850" max="15104" width="9.140625" style="421"/>
    <col min="15105" max="15105" width="112" style="421" customWidth="1"/>
    <col min="15106" max="15360" width="9.140625" style="421"/>
    <col min="15361" max="15361" width="112" style="421" customWidth="1"/>
    <col min="15362" max="15616" width="9.140625" style="421"/>
    <col min="15617" max="15617" width="112" style="421" customWidth="1"/>
    <col min="15618" max="15872" width="9.140625" style="421"/>
    <col min="15873" max="15873" width="112" style="421" customWidth="1"/>
    <col min="15874" max="16128" width="9.140625" style="421"/>
    <col min="16129" max="16129" width="112" style="421" customWidth="1"/>
    <col min="16130" max="16384" width="9.140625" style="421"/>
  </cols>
  <sheetData>
    <row r="1" spans="1:1" ht="51" customHeight="1">
      <c r="A1" s="420" t="s">
        <v>1092</v>
      </c>
    </row>
    <row r="2" spans="1:1" ht="51" customHeight="1">
      <c r="A2" s="422" t="s">
        <v>1093</v>
      </c>
    </row>
    <row r="3" spans="1:1" ht="51" customHeight="1">
      <c r="A3" s="422" t="s">
        <v>1094</v>
      </c>
    </row>
    <row r="4" spans="1:1" ht="78" customHeight="1">
      <c r="A4" s="422" t="s">
        <v>1095</v>
      </c>
    </row>
    <row r="5" spans="1:1" ht="63.75" customHeight="1">
      <c r="A5" s="422" t="s">
        <v>1096</v>
      </c>
    </row>
    <row r="6" spans="1:1" ht="51" customHeight="1">
      <c r="A6" s="422" t="s">
        <v>1097</v>
      </c>
    </row>
    <row r="7" spans="1:1" ht="64.5" customHeight="1">
      <c r="A7" s="422" t="s">
        <v>1098</v>
      </c>
    </row>
    <row r="8" spans="1:1" ht="104.25" customHeight="1">
      <c r="A8" s="422" t="s">
        <v>1099</v>
      </c>
    </row>
    <row r="9" spans="1:1" ht="77.25" customHeight="1">
      <c r="A9" s="422" t="s">
        <v>1100</v>
      </c>
    </row>
    <row r="10" spans="1:1" ht="79.5" customHeight="1">
      <c r="A10" s="422" t="s">
        <v>1101</v>
      </c>
    </row>
    <row r="11" spans="1:1" ht="51" customHeight="1">
      <c r="A11" s="422" t="s">
        <v>1102</v>
      </c>
    </row>
    <row r="12" spans="1:1" ht="51" customHeight="1">
      <c r="A12" s="422" t="s">
        <v>1103</v>
      </c>
    </row>
    <row r="13" spans="1:1" ht="51" customHeight="1">
      <c r="A13" s="422" t="s">
        <v>1104</v>
      </c>
    </row>
    <row r="14" spans="1:1" ht="51" customHeight="1">
      <c r="A14" s="422" t="s">
        <v>1105</v>
      </c>
    </row>
    <row r="15" spans="1:1" ht="51" customHeight="1">
      <c r="A15" s="422" t="s">
        <v>1106</v>
      </c>
    </row>
    <row r="16" spans="1:1" ht="51" customHeight="1">
      <c r="A16" s="422" t="s">
        <v>1107</v>
      </c>
    </row>
    <row r="17" spans="1:1" ht="51" customHeight="1">
      <c r="A17" s="422" t="s">
        <v>1108</v>
      </c>
    </row>
    <row r="18" spans="1:1" ht="51" customHeight="1">
      <c r="A18" s="422" t="s">
        <v>1109</v>
      </c>
    </row>
    <row r="19" spans="1:1" ht="51" customHeight="1">
      <c r="A19" s="422" t="s">
        <v>1110</v>
      </c>
    </row>
    <row r="20" spans="1:1" ht="90.75" customHeight="1">
      <c r="A20" s="422" t="s">
        <v>1111</v>
      </c>
    </row>
    <row r="21" spans="1:1" ht="64.5" customHeight="1">
      <c r="A21" s="422" t="s">
        <v>1112</v>
      </c>
    </row>
    <row r="22" spans="1:1" ht="51" customHeight="1">
      <c r="A22" s="422" t="s">
        <v>1113</v>
      </c>
    </row>
    <row r="23" spans="1:1" ht="66" customHeight="1">
      <c r="A23" s="422" t="s">
        <v>1114</v>
      </c>
    </row>
    <row r="24" spans="1:1" ht="78" customHeight="1">
      <c r="A24" s="422" t="s">
        <v>1115</v>
      </c>
    </row>
    <row r="25" spans="1:1" ht="51" customHeight="1">
      <c r="A25" s="422" t="s">
        <v>1116</v>
      </c>
    </row>
    <row r="26" spans="1:1" ht="51" customHeight="1">
      <c r="A26" s="422" t="s">
        <v>1117</v>
      </c>
    </row>
    <row r="27" spans="1:1" ht="51" customHeight="1">
      <c r="A27" s="422" t="s">
        <v>1118</v>
      </c>
    </row>
    <row r="28" spans="1:1" ht="51" customHeight="1">
      <c r="A28" s="422" t="s">
        <v>1119</v>
      </c>
    </row>
    <row r="29" spans="1:1" ht="51" customHeight="1">
      <c r="A29" s="422" t="s">
        <v>1120</v>
      </c>
    </row>
    <row r="31" spans="1:1" ht="13.8">
      <c r="A31" s="423"/>
    </row>
    <row r="32" spans="1:1" ht="13.8">
      <c r="A32" s="423"/>
    </row>
    <row r="33" spans="1:1" ht="13.8">
      <c r="A33" s="423"/>
    </row>
    <row r="34" spans="1:1" ht="13.8">
      <c r="A34" s="423"/>
    </row>
    <row r="35" spans="1:1" ht="13.8">
      <c r="A35" s="423"/>
    </row>
    <row r="36" spans="1:1" ht="13.8">
      <c r="A36" s="423"/>
    </row>
    <row r="37" spans="1:1" ht="13.8">
      <c r="A37" s="423"/>
    </row>
    <row r="38" spans="1:1" ht="13.8">
      <c r="A38" s="423"/>
    </row>
    <row r="39" spans="1:1" ht="13.8">
      <c r="A39" s="423"/>
    </row>
    <row r="40" spans="1:1" ht="13.8">
      <c r="A40" s="423"/>
    </row>
    <row r="41" spans="1:1" ht="13.8">
      <c r="A41" s="423"/>
    </row>
    <row r="42" spans="1:1" ht="13.8">
      <c r="A42" s="423"/>
    </row>
    <row r="43" spans="1:1" ht="13.8">
      <c r="A43" s="423"/>
    </row>
    <row r="44" spans="1:1" ht="13.8">
      <c r="A44" s="423"/>
    </row>
    <row r="45" spans="1:1" ht="13.8">
      <c r="A45" s="423"/>
    </row>
    <row r="46" spans="1:1" ht="13.8">
      <c r="A46" s="423"/>
    </row>
    <row r="47" spans="1:1" ht="13.8">
      <c r="A47" s="423"/>
    </row>
    <row r="48" spans="1:1" ht="13.8">
      <c r="A48" s="423"/>
    </row>
    <row r="49" spans="1:1" ht="13.8">
      <c r="A49" s="423"/>
    </row>
    <row r="50" spans="1:1" ht="13.8">
      <c r="A50" s="423"/>
    </row>
    <row r="51" spans="1:1" ht="13.8">
      <c r="A51" s="423"/>
    </row>
    <row r="52" spans="1:1" ht="13.8">
      <c r="A52" s="423"/>
    </row>
    <row r="53" spans="1:1" ht="13.8">
      <c r="A53" s="423"/>
    </row>
    <row r="54" spans="1:1" ht="13.8">
      <c r="A54" s="423"/>
    </row>
    <row r="55" spans="1:1" ht="13.8">
      <c r="A55" s="423"/>
    </row>
    <row r="56" spans="1:1" ht="13.8">
      <c r="A56" s="423"/>
    </row>
    <row r="57" spans="1:1" ht="13.8">
      <c r="A57" s="423"/>
    </row>
    <row r="58" spans="1:1" ht="13.8">
      <c r="A58" s="423"/>
    </row>
    <row r="59" spans="1:1" ht="13.8">
      <c r="A59" s="423"/>
    </row>
    <row r="60" spans="1:1" ht="13.8">
      <c r="A60" s="423"/>
    </row>
    <row r="61" spans="1:1" ht="13.8">
      <c r="A61" s="423"/>
    </row>
    <row r="62" spans="1:1" ht="13.8">
      <c r="A62" s="423"/>
    </row>
    <row r="63" spans="1:1" ht="13.8">
      <c r="A63" s="423"/>
    </row>
    <row r="64" spans="1:1" ht="13.8">
      <c r="A64" s="423"/>
    </row>
    <row r="65" spans="1:1" ht="13.8">
      <c r="A65" s="423"/>
    </row>
    <row r="66" spans="1:1" ht="13.8">
      <c r="A66" s="423"/>
    </row>
    <row r="67" spans="1:1" ht="13.8">
      <c r="A67" s="423"/>
    </row>
    <row r="68" spans="1:1" ht="13.8">
      <c r="A68" s="423"/>
    </row>
    <row r="69" spans="1:1" ht="13.8">
      <c r="A69" s="423"/>
    </row>
    <row r="70" spans="1:1" ht="13.8">
      <c r="A70" s="423"/>
    </row>
    <row r="71" spans="1:1" ht="13.8">
      <c r="A71" s="423"/>
    </row>
    <row r="72" spans="1:1" ht="13.8">
      <c r="A72" s="423"/>
    </row>
    <row r="73" spans="1:1" ht="13.8">
      <c r="A73" s="423"/>
    </row>
    <row r="74" spans="1:1" ht="13.8">
      <c r="A74" s="423"/>
    </row>
    <row r="75" spans="1:1" ht="13.8">
      <c r="A75" s="423"/>
    </row>
    <row r="76" spans="1:1" ht="13.8">
      <c r="A76" s="423"/>
    </row>
    <row r="77" spans="1:1" ht="13.8">
      <c r="A77" s="423"/>
    </row>
    <row r="78" spans="1:1" ht="13.8">
      <c r="A78" s="423"/>
    </row>
    <row r="79" spans="1:1" ht="13.8">
      <c r="A79" s="423"/>
    </row>
    <row r="80" spans="1:1" ht="13.8">
      <c r="A80" s="423"/>
    </row>
    <row r="81" spans="1:1" ht="13.8">
      <c r="A81" s="423"/>
    </row>
    <row r="82" spans="1:1" ht="13.8">
      <c r="A82" s="423"/>
    </row>
    <row r="83" spans="1:1" ht="13.8">
      <c r="A83" s="423"/>
    </row>
    <row r="84" spans="1:1" ht="13.8">
      <c r="A84" s="423"/>
    </row>
    <row r="85" spans="1:1" ht="13.8">
      <c r="A85" s="423"/>
    </row>
    <row r="86" spans="1:1" ht="13.8">
      <c r="A86" s="423"/>
    </row>
    <row r="87" spans="1:1" ht="13.8">
      <c r="A87" s="423"/>
    </row>
    <row r="88" spans="1:1" ht="13.8">
      <c r="A88" s="423"/>
    </row>
    <row r="89" spans="1:1" ht="13.8">
      <c r="A89" s="423"/>
    </row>
    <row r="90" spans="1:1" ht="13.8">
      <c r="A90" s="423"/>
    </row>
    <row r="91" spans="1:1" ht="13.8">
      <c r="A91" s="423"/>
    </row>
    <row r="92" spans="1:1" ht="13.8">
      <c r="A92" s="423"/>
    </row>
    <row r="93" spans="1:1" ht="13.8">
      <c r="A93" s="423"/>
    </row>
    <row r="94" spans="1:1" ht="13.8">
      <c r="A94" s="423"/>
    </row>
    <row r="95" spans="1:1" ht="13.8">
      <c r="A95" s="423"/>
    </row>
    <row r="96" spans="1:1" ht="13.8">
      <c r="A96" s="423"/>
    </row>
    <row r="97" spans="1:1" ht="13.8">
      <c r="A97" s="423"/>
    </row>
    <row r="98" spans="1:1" ht="13.8">
      <c r="A98" s="423"/>
    </row>
    <row r="99" spans="1:1" ht="13.8">
      <c r="A99" s="423"/>
    </row>
    <row r="100" spans="1:1" ht="13.8">
      <c r="A100" s="423"/>
    </row>
    <row r="101" spans="1:1" ht="13.8">
      <c r="A101" s="423"/>
    </row>
    <row r="102" spans="1:1" ht="13.8">
      <c r="A102" s="423"/>
    </row>
    <row r="103" spans="1:1" ht="13.8">
      <c r="A103" s="423"/>
    </row>
    <row r="104" spans="1:1" ht="13.8">
      <c r="A104" s="423"/>
    </row>
    <row r="105" spans="1:1" ht="13.8">
      <c r="A105" s="423"/>
    </row>
    <row r="106" spans="1:1" ht="13.8">
      <c r="A106" s="423"/>
    </row>
    <row r="107" spans="1:1" ht="13.8">
      <c r="A107" s="423"/>
    </row>
  </sheetData>
  <pageMargins left="0.7" right="0.7" top="0.92708333333333337" bottom="0.78740157499999996" header="0.3" footer="0.3"/>
  <pageSetup paperSize="9" orientation="landscape" r:id="rId1"/>
  <headerFooter>
    <oddHeader>&amp;LBENEŠOV
DOPRAVNÍ OPATŘENÍ U NÁDRAŽÍ&amp;CDOPAS s.r.o.&amp;R&amp;P z &amp;N</oddHeader>
    <oddFooter>&amp;CPoložkový rozpočet&amp;Rčást - Všeobecné podmínky k ceně díla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700"/>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04"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56" s="1" customFormat="1" ht="36.9" customHeight="1">
      <c r="I2" s="104"/>
      <c r="L2" s="400"/>
      <c r="M2" s="400"/>
      <c r="N2" s="400"/>
      <c r="O2" s="400"/>
      <c r="P2" s="400"/>
      <c r="Q2" s="400"/>
      <c r="R2" s="400"/>
      <c r="S2" s="400"/>
      <c r="T2" s="400"/>
      <c r="U2" s="400"/>
      <c r="V2" s="400"/>
      <c r="AT2" s="19" t="s">
        <v>89</v>
      </c>
      <c r="AZ2" s="105" t="s">
        <v>94</v>
      </c>
      <c r="BA2" s="105" t="s">
        <v>95</v>
      </c>
      <c r="BB2" s="105" t="s">
        <v>96</v>
      </c>
      <c r="BC2" s="105" t="s">
        <v>97</v>
      </c>
      <c r="BD2" s="105" t="s">
        <v>98</v>
      </c>
    </row>
    <row r="3" spans="1:56" s="1" customFormat="1" ht="6.9" customHeight="1">
      <c r="B3" s="106"/>
      <c r="C3" s="107"/>
      <c r="D3" s="107"/>
      <c r="E3" s="107"/>
      <c r="F3" s="107"/>
      <c r="G3" s="107"/>
      <c r="H3" s="107"/>
      <c r="I3" s="108"/>
      <c r="J3" s="107"/>
      <c r="K3" s="107"/>
      <c r="L3" s="22"/>
      <c r="AT3" s="19" t="s">
        <v>90</v>
      </c>
      <c r="AZ3" s="105" t="s">
        <v>99</v>
      </c>
      <c r="BA3" s="105" t="s">
        <v>100</v>
      </c>
      <c r="BB3" s="105" t="s">
        <v>101</v>
      </c>
      <c r="BC3" s="105" t="s">
        <v>102</v>
      </c>
      <c r="BD3" s="105" t="s">
        <v>98</v>
      </c>
    </row>
    <row r="4" spans="1:56" s="1" customFormat="1" ht="24.9" customHeight="1">
      <c r="B4" s="22"/>
      <c r="D4" s="109" t="s">
        <v>103</v>
      </c>
      <c r="I4" s="104"/>
      <c r="L4" s="22"/>
      <c r="M4" s="110" t="s">
        <v>10</v>
      </c>
      <c r="AT4" s="19" t="s">
        <v>4</v>
      </c>
      <c r="AZ4" s="105" t="s">
        <v>104</v>
      </c>
      <c r="BA4" s="105" t="s">
        <v>105</v>
      </c>
      <c r="BB4" s="105" t="s">
        <v>101</v>
      </c>
      <c r="BC4" s="105" t="s">
        <v>106</v>
      </c>
      <c r="BD4" s="105" t="s">
        <v>98</v>
      </c>
    </row>
    <row r="5" spans="1:56" s="1" customFormat="1" ht="6.9" customHeight="1">
      <c r="B5" s="22"/>
      <c r="I5" s="104"/>
      <c r="L5" s="22"/>
      <c r="AZ5" s="105" t="s">
        <v>107</v>
      </c>
      <c r="BA5" s="105" t="s">
        <v>108</v>
      </c>
      <c r="BB5" s="105" t="s">
        <v>96</v>
      </c>
      <c r="BC5" s="105" t="s">
        <v>109</v>
      </c>
      <c r="BD5" s="105" t="s">
        <v>98</v>
      </c>
    </row>
    <row r="6" spans="1:56" s="1" customFormat="1" ht="12" customHeight="1">
      <c r="B6" s="22"/>
      <c r="D6" s="111" t="s">
        <v>16</v>
      </c>
      <c r="I6" s="104"/>
      <c r="L6" s="22"/>
      <c r="AZ6" s="105" t="s">
        <v>110</v>
      </c>
      <c r="BA6" s="105" t="s">
        <v>111</v>
      </c>
      <c r="BB6" s="105" t="s">
        <v>112</v>
      </c>
      <c r="BC6" s="105" t="s">
        <v>98</v>
      </c>
      <c r="BD6" s="105" t="s">
        <v>98</v>
      </c>
    </row>
    <row r="7" spans="1:56" s="1" customFormat="1" ht="16.5" customHeight="1">
      <c r="B7" s="22"/>
      <c r="E7" s="401" t="str">
        <f>'Rekapitulace stavby'!K6</f>
        <v>BENEŠOV - DOPRAVNÍ OPATŘENÍ U NÁDRAŽÍ - PRODLOUŽENÍ (KSÚS-IROP)</v>
      </c>
      <c r="F7" s="402"/>
      <c r="G7" s="402"/>
      <c r="H7" s="402"/>
      <c r="I7" s="104"/>
      <c r="L7" s="22"/>
    </row>
    <row r="8" spans="1:56" s="2" customFormat="1" ht="12" customHeight="1">
      <c r="A8" s="37"/>
      <c r="B8" s="42"/>
      <c r="C8" s="37"/>
      <c r="D8" s="111" t="s">
        <v>113</v>
      </c>
      <c r="E8" s="37"/>
      <c r="F8" s="37"/>
      <c r="G8" s="37"/>
      <c r="H8" s="37"/>
      <c r="I8" s="112"/>
      <c r="J8" s="37"/>
      <c r="K8" s="37"/>
      <c r="L8" s="113"/>
      <c r="S8" s="37"/>
      <c r="T8" s="37"/>
      <c r="U8" s="37"/>
      <c r="V8" s="37"/>
      <c r="W8" s="37"/>
      <c r="X8" s="37"/>
      <c r="Y8" s="37"/>
      <c r="Z8" s="37"/>
      <c r="AA8" s="37"/>
      <c r="AB8" s="37"/>
      <c r="AC8" s="37"/>
      <c r="AD8" s="37"/>
      <c r="AE8" s="37"/>
    </row>
    <row r="9" spans="1:56" s="2" customFormat="1" ht="16.5" customHeight="1">
      <c r="A9" s="37"/>
      <c r="B9" s="42"/>
      <c r="C9" s="37"/>
      <c r="D9" s="37"/>
      <c r="E9" s="403" t="s">
        <v>114</v>
      </c>
      <c r="F9" s="404"/>
      <c r="G9" s="404"/>
      <c r="H9" s="404"/>
      <c r="I9" s="112"/>
      <c r="J9" s="37"/>
      <c r="K9" s="37"/>
      <c r="L9" s="113"/>
      <c r="S9" s="37"/>
      <c r="T9" s="37"/>
      <c r="U9" s="37"/>
      <c r="V9" s="37"/>
      <c r="W9" s="37"/>
      <c r="X9" s="37"/>
      <c r="Y9" s="37"/>
      <c r="Z9" s="37"/>
      <c r="AA9" s="37"/>
      <c r="AB9" s="37"/>
      <c r="AC9" s="37"/>
      <c r="AD9" s="37"/>
      <c r="AE9" s="37"/>
    </row>
    <row r="10" spans="1:56" s="2" customFormat="1" ht="10.199999999999999">
      <c r="A10" s="37"/>
      <c r="B10" s="42"/>
      <c r="C10" s="37"/>
      <c r="D10" s="37"/>
      <c r="E10" s="37"/>
      <c r="F10" s="37"/>
      <c r="G10" s="37"/>
      <c r="H10" s="37"/>
      <c r="I10" s="112"/>
      <c r="J10" s="37"/>
      <c r="K10" s="37"/>
      <c r="L10" s="113"/>
      <c r="S10" s="37"/>
      <c r="T10" s="37"/>
      <c r="U10" s="37"/>
      <c r="V10" s="37"/>
      <c r="W10" s="37"/>
      <c r="X10" s="37"/>
      <c r="Y10" s="37"/>
      <c r="Z10" s="37"/>
      <c r="AA10" s="37"/>
      <c r="AB10" s="37"/>
      <c r="AC10" s="37"/>
      <c r="AD10" s="37"/>
      <c r="AE10" s="37"/>
    </row>
    <row r="11" spans="1:56" s="2" customFormat="1" ht="12" customHeight="1">
      <c r="A11" s="37"/>
      <c r="B11" s="42"/>
      <c r="C11" s="37"/>
      <c r="D11" s="111" t="s">
        <v>18</v>
      </c>
      <c r="E11" s="37"/>
      <c r="F11" s="114" t="s">
        <v>19</v>
      </c>
      <c r="G11" s="37"/>
      <c r="H11" s="37"/>
      <c r="I11" s="115" t="s">
        <v>20</v>
      </c>
      <c r="J11" s="114" t="s">
        <v>32</v>
      </c>
      <c r="K11" s="37"/>
      <c r="L11" s="113"/>
      <c r="S11" s="37"/>
      <c r="T11" s="37"/>
      <c r="U11" s="37"/>
      <c r="V11" s="37"/>
      <c r="W11" s="37"/>
      <c r="X11" s="37"/>
      <c r="Y11" s="37"/>
      <c r="Z11" s="37"/>
      <c r="AA11" s="37"/>
      <c r="AB11" s="37"/>
      <c r="AC11" s="37"/>
      <c r="AD11" s="37"/>
      <c r="AE11" s="37"/>
    </row>
    <row r="12" spans="1:56" s="2" customFormat="1" ht="12" customHeight="1">
      <c r="A12" s="37"/>
      <c r="B12" s="42"/>
      <c r="C12" s="37"/>
      <c r="D12" s="111" t="s">
        <v>22</v>
      </c>
      <c r="E12" s="37"/>
      <c r="F12" s="114" t="s">
        <v>23</v>
      </c>
      <c r="G12" s="37"/>
      <c r="H12" s="37"/>
      <c r="I12" s="115" t="s">
        <v>24</v>
      </c>
      <c r="J12" s="116" t="str">
        <f>'Rekapitulace stavby'!AN8</f>
        <v>25. 9. 2019</v>
      </c>
      <c r="K12" s="37"/>
      <c r="L12" s="113"/>
      <c r="S12" s="37"/>
      <c r="T12" s="37"/>
      <c r="U12" s="37"/>
      <c r="V12" s="37"/>
      <c r="W12" s="37"/>
      <c r="X12" s="37"/>
      <c r="Y12" s="37"/>
      <c r="Z12" s="37"/>
      <c r="AA12" s="37"/>
      <c r="AB12" s="37"/>
      <c r="AC12" s="37"/>
      <c r="AD12" s="37"/>
      <c r="AE12" s="37"/>
    </row>
    <row r="13" spans="1:56" s="2" customFormat="1" ht="10.8" customHeight="1">
      <c r="A13" s="37"/>
      <c r="B13" s="42"/>
      <c r="C13" s="37"/>
      <c r="D13" s="37"/>
      <c r="E13" s="37"/>
      <c r="F13" s="37"/>
      <c r="G13" s="37"/>
      <c r="H13" s="37"/>
      <c r="I13" s="112"/>
      <c r="J13" s="37"/>
      <c r="K13" s="37"/>
      <c r="L13" s="113"/>
      <c r="S13" s="37"/>
      <c r="T13" s="37"/>
      <c r="U13" s="37"/>
      <c r="V13" s="37"/>
      <c r="W13" s="37"/>
      <c r="X13" s="37"/>
      <c r="Y13" s="37"/>
      <c r="Z13" s="37"/>
      <c r="AA13" s="37"/>
      <c r="AB13" s="37"/>
      <c r="AC13" s="37"/>
      <c r="AD13" s="37"/>
      <c r="AE13" s="37"/>
    </row>
    <row r="14" spans="1:56" s="2" customFormat="1" ht="12" customHeight="1">
      <c r="A14" s="37"/>
      <c r="B14" s="42"/>
      <c r="C14" s="37"/>
      <c r="D14" s="111" t="s">
        <v>30</v>
      </c>
      <c r="E14" s="37"/>
      <c r="F14" s="37"/>
      <c r="G14" s="37"/>
      <c r="H14" s="37"/>
      <c r="I14" s="115" t="s">
        <v>31</v>
      </c>
      <c r="J14" s="114" t="s">
        <v>32</v>
      </c>
      <c r="K14" s="37"/>
      <c r="L14" s="113"/>
      <c r="S14" s="37"/>
      <c r="T14" s="37"/>
      <c r="U14" s="37"/>
      <c r="V14" s="37"/>
      <c r="W14" s="37"/>
      <c r="X14" s="37"/>
      <c r="Y14" s="37"/>
      <c r="Z14" s="37"/>
      <c r="AA14" s="37"/>
      <c r="AB14" s="37"/>
      <c r="AC14" s="37"/>
      <c r="AD14" s="37"/>
      <c r="AE14" s="37"/>
    </row>
    <row r="15" spans="1:56" s="2" customFormat="1" ht="18" customHeight="1">
      <c r="A15" s="37"/>
      <c r="B15" s="42"/>
      <c r="C15" s="37"/>
      <c r="D15" s="37"/>
      <c r="E15" s="114" t="s">
        <v>33</v>
      </c>
      <c r="F15" s="37"/>
      <c r="G15" s="37"/>
      <c r="H15" s="37"/>
      <c r="I15" s="115" t="s">
        <v>34</v>
      </c>
      <c r="J15" s="114" t="s">
        <v>32</v>
      </c>
      <c r="K15" s="37"/>
      <c r="L15" s="113"/>
      <c r="S15" s="37"/>
      <c r="T15" s="37"/>
      <c r="U15" s="37"/>
      <c r="V15" s="37"/>
      <c r="W15" s="37"/>
      <c r="X15" s="37"/>
      <c r="Y15" s="37"/>
      <c r="Z15" s="37"/>
      <c r="AA15" s="37"/>
      <c r="AB15" s="37"/>
      <c r="AC15" s="37"/>
      <c r="AD15" s="37"/>
      <c r="AE15" s="37"/>
    </row>
    <row r="16" spans="1:56" s="2" customFormat="1" ht="6.9" customHeight="1">
      <c r="A16" s="37"/>
      <c r="B16" s="42"/>
      <c r="C16" s="37"/>
      <c r="D16" s="37"/>
      <c r="E16" s="37"/>
      <c r="F16" s="37"/>
      <c r="G16" s="37"/>
      <c r="H16" s="37"/>
      <c r="I16" s="112"/>
      <c r="J16" s="37"/>
      <c r="K16" s="37"/>
      <c r="L16" s="113"/>
      <c r="S16" s="37"/>
      <c r="T16" s="37"/>
      <c r="U16" s="37"/>
      <c r="V16" s="37"/>
      <c r="W16" s="37"/>
      <c r="X16" s="37"/>
      <c r="Y16" s="37"/>
      <c r="Z16" s="37"/>
      <c r="AA16" s="37"/>
      <c r="AB16" s="37"/>
      <c r="AC16" s="37"/>
      <c r="AD16" s="37"/>
      <c r="AE16" s="37"/>
    </row>
    <row r="17" spans="1:31" s="2" customFormat="1" ht="12" customHeight="1">
      <c r="A17" s="37"/>
      <c r="B17" s="42"/>
      <c r="C17" s="37"/>
      <c r="D17" s="111" t="s">
        <v>35</v>
      </c>
      <c r="E17" s="37"/>
      <c r="F17" s="37"/>
      <c r="G17" s="37"/>
      <c r="H17" s="37"/>
      <c r="I17" s="115" t="s">
        <v>31</v>
      </c>
      <c r="J17" s="32" t="str">
        <f>'Rekapitulace stavby'!AN13</f>
        <v>Vyplň údaj</v>
      </c>
      <c r="K17" s="37"/>
      <c r="L17" s="113"/>
      <c r="S17" s="37"/>
      <c r="T17" s="37"/>
      <c r="U17" s="37"/>
      <c r="V17" s="37"/>
      <c r="W17" s="37"/>
      <c r="X17" s="37"/>
      <c r="Y17" s="37"/>
      <c r="Z17" s="37"/>
      <c r="AA17" s="37"/>
      <c r="AB17" s="37"/>
      <c r="AC17" s="37"/>
      <c r="AD17" s="37"/>
      <c r="AE17" s="37"/>
    </row>
    <row r="18" spans="1:31" s="2" customFormat="1" ht="18" customHeight="1">
      <c r="A18" s="37"/>
      <c r="B18" s="42"/>
      <c r="C18" s="37"/>
      <c r="D18" s="37"/>
      <c r="E18" s="405" t="str">
        <f>'Rekapitulace stavby'!E14</f>
        <v>Vyplň údaj</v>
      </c>
      <c r="F18" s="406"/>
      <c r="G18" s="406"/>
      <c r="H18" s="406"/>
      <c r="I18" s="115" t="s">
        <v>34</v>
      </c>
      <c r="J18" s="32" t="str">
        <f>'Rekapitulace stavby'!AN14</f>
        <v>Vyplň údaj</v>
      </c>
      <c r="K18" s="37"/>
      <c r="L18" s="113"/>
      <c r="S18" s="37"/>
      <c r="T18" s="37"/>
      <c r="U18" s="37"/>
      <c r="V18" s="37"/>
      <c r="W18" s="37"/>
      <c r="X18" s="37"/>
      <c r="Y18" s="37"/>
      <c r="Z18" s="37"/>
      <c r="AA18" s="37"/>
      <c r="AB18" s="37"/>
      <c r="AC18" s="37"/>
      <c r="AD18" s="37"/>
      <c r="AE18" s="37"/>
    </row>
    <row r="19" spans="1:31" s="2" customFormat="1" ht="6.9" customHeight="1">
      <c r="A19" s="37"/>
      <c r="B19" s="42"/>
      <c r="C19" s="37"/>
      <c r="D19" s="37"/>
      <c r="E19" s="37"/>
      <c r="F19" s="37"/>
      <c r="G19" s="37"/>
      <c r="H19" s="37"/>
      <c r="I19" s="112"/>
      <c r="J19" s="37"/>
      <c r="K19" s="37"/>
      <c r="L19" s="113"/>
      <c r="S19" s="37"/>
      <c r="T19" s="37"/>
      <c r="U19" s="37"/>
      <c r="V19" s="37"/>
      <c r="W19" s="37"/>
      <c r="X19" s="37"/>
      <c r="Y19" s="37"/>
      <c r="Z19" s="37"/>
      <c r="AA19" s="37"/>
      <c r="AB19" s="37"/>
      <c r="AC19" s="37"/>
      <c r="AD19" s="37"/>
      <c r="AE19" s="37"/>
    </row>
    <row r="20" spans="1:31" s="2" customFormat="1" ht="12" customHeight="1">
      <c r="A20" s="37"/>
      <c r="B20" s="42"/>
      <c r="C20" s="37"/>
      <c r="D20" s="111" t="s">
        <v>37</v>
      </c>
      <c r="E20" s="37"/>
      <c r="F20" s="37"/>
      <c r="G20" s="37"/>
      <c r="H20" s="37"/>
      <c r="I20" s="115" t="s">
        <v>31</v>
      </c>
      <c r="J20" s="114" t="s">
        <v>32</v>
      </c>
      <c r="K20" s="37"/>
      <c r="L20" s="113"/>
      <c r="S20" s="37"/>
      <c r="T20" s="37"/>
      <c r="U20" s="37"/>
      <c r="V20" s="37"/>
      <c r="W20" s="37"/>
      <c r="X20" s="37"/>
      <c r="Y20" s="37"/>
      <c r="Z20" s="37"/>
      <c r="AA20" s="37"/>
      <c r="AB20" s="37"/>
      <c r="AC20" s="37"/>
      <c r="AD20" s="37"/>
      <c r="AE20" s="37"/>
    </row>
    <row r="21" spans="1:31" s="2" customFormat="1" ht="18" customHeight="1">
      <c r="A21" s="37"/>
      <c r="B21" s="42"/>
      <c r="C21" s="37"/>
      <c r="D21" s="37"/>
      <c r="E21" s="114" t="s">
        <v>39</v>
      </c>
      <c r="F21" s="37"/>
      <c r="G21" s="37"/>
      <c r="H21" s="37"/>
      <c r="I21" s="115" t="s">
        <v>34</v>
      </c>
      <c r="J21" s="114" t="s">
        <v>32</v>
      </c>
      <c r="K21" s="37"/>
      <c r="L21" s="113"/>
      <c r="S21" s="37"/>
      <c r="T21" s="37"/>
      <c r="U21" s="37"/>
      <c r="V21" s="37"/>
      <c r="W21" s="37"/>
      <c r="X21" s="37"/>
      <c r="Y21" s="37"/>
      <c r="Z21" s="37"/>
      <c r="AA21" s="37"/>
      <c r="AB21" s="37"/>
      <c r="AC21" s="37"/>
      <c r="AD21" s="37"/>
      <c r="AE21" s="37"/>
    </row>
    <row r="22" spans="1:31" s="2" customFormat="1" ht="6.9" customHeight="1">
      <c r="A22" s="37"/>
      <c r="B22" s="42"/>
      <c r="C22" s="37"/>
      <c r="D22" s="37"/>
      <c r="E22" s="37"/>
      <c r="F22" s="37"/>
      <c r="G22" s="37"/>
      <c r="H22" s="37"/>
      <c r="I22" s="112"/>
      <c r="J22" s="37"/>
      <c r="K22" s="37"/>
      <c r="L22" s="113"/>
      <c r="S22" s="37"/>
      <c r="T22" s="37"/>
      <c r="U22" s="37"/>
      <c r="V22" s="37"/>
      <c r="W22" s="37"/>
      <c r="X22" s="37"/>
      <c r="Y22" s="37"/>
      <c r="Z22" s="37"/>
      <c r="AA22" s="37"/>
      <c r="AB22" s="37"/>
      <c r="AC22" s="37"/>
      <c r="AD22" s="37"/>
      <c r="AE22" s="37"/>
    </row>
    <row r="23" spans="1:31" s="2" customFormat="1" ht="12" customHeight="1">
      <c r="A23" s="37"/>
      <c r="B23" s="42"/>
      <c r="C23" s="37"/>
      <c r="D23" s="111" t="s">
        <v>41</v>
      </c>
      <c r="E23" s="37"/>
      <c r="F23" s="37"/>
      <c r="G23" s="37"/>
      <c r="H23" s="37"/>
      <c r="I23" s="115" t="s">
        <v>31</v>
      </c>
      <c r="J23" s="114" t="s">
        <v>42</v>
      </c>
      <c r="K23" s="37"/>
      <c r="L23" s="113"/>
      <c r="S23" s="37"/>
      <c r="T23" s="37"/>
      <c r="U23" s="37"/>
      <c r="V23" s="37"/>
      <c r="W23" s="37"/>
      <c r="X23" s="37"/>
      <c r="Y23" s="37"/>
      <c r="Z23" s="37"/>
      <c r="AA23" s="37"/>
      <c r="AB23" s="37"/>
      <c r="AC23" s="37"/>
      <c r="AD23" s="37"/>
      <c r="AE23" s="37"/>
    </row>
    <row r="24" spans="1:31" s="2" customFormat="1" ht="18" customHeight="1">
      <c r="A24" s="37"/>
      <c r="B24" s="42"/>
      <c r="C24" s="37"/>
      <c r="D24" s="37"/>
      <c r="E24" s="114" t="s">
        <v>44</v>
      </c>
      <c r="F24" s="37"/>
      <c r="G24" s="37"/>
      <c r="H24" s="37"/>
      <c r="I24" s="115" t="s">
        <v>34</v>
      </c>
      <c r="J24" s="114" t="s">
        <v>32</v>
      </c>
      <c r="K24" s="37"/>
      <c r="L24" s="113"/>
      <c r="S24" s="37"/>
      <c r="T24" s="37"/>
      <c r="U24" s="37"/>
      <c r="V24" s="37"/>
      <c r="W24" s="37"/>
      <c r="X24" s="37"/>
      <c r="Y24" s="37"/>
      <c r="Z24" s="37"/>
      <c r="AA24" s="37"/>
      <c r="AB24" s="37"/>
      <c r="AC24" s="37"/>
      <c r="AD24" s="37"/>
      <c r="AE24" s="37"/>
    </row>
    <row r="25" spans="1:31" s="2" customFormat="1" ht="6.9" customHeight="1">
      <c r="A25" s="37"/>
      <c r="B25" s="42"/>
      <c r="C25" s="37"/>
      <c r="D25" s="37"/>
      <c r="E25" s="37"/>
      <c r="F25" s="37"/>
      <c r="G25" s="37"/>
      <c r="H25" s="37"/>
      <c r="I25" s="112"/>
      <c r="J25" s="37"/>
      <c r="K25" s="37"/>
      <c r="L25" s="113"/>
      <c r="S25" s="37"/>
      <c r="T25" s="37"/>
      <c r="U25" s="37"/>
      <c r="V25" s="37"/>
      <c r="W25" s="37"/>
      <c r="X25" s="37"/>
      <c r="Y25" s="37"/>
      <c r="Z25" s="37"/>
      <c r="AA25" s="37"/>
      <c r="AB25" s="37"/>
      <c r="AC25" s="37"/>
      <c r="AD25" s="37"/>
      <c r="AE25" s="37"/>
    </row>
    <row r="26" spans="1:31" s="2" customFormat="1" ht="12" customHeight="1">
      <c r="A26" s="37"/>
      <c r="B26" s="42"/>
      <c r="C26" s="37"/>
      <c r="D26" s="111" t="s">
        <v>45</v>
      </c>
      <c r="E26" s="37"/>
      <c r="F26" s="37"/>
      <c r="G26" s="37"/>
      <c r="H26" s="37"/>
      <c r="I26" s="112"/>
      <c r="J26" s="37"/>
      <c r="K26" s="37"/>
      <c r="L26" s="113"/>
      <c r="S26" s="37"/>
      <c r="T26" s="37"/>
      <c r="U26" s="37"/>
      <c r="V26" s="37"/>
      <c r="W26" s="37"/>
      <c r="X26" s="37"/>
      <c r="Y26" s="37"/>
      <c r="Z26" s="37"/>
      <c r="AA26" s="37"/>
      <c r="AB26" s="37"/>
      <c r="AC26" s="37"/>
      <c r="AD26" s="37"/>
      <c r="AE26" s="37"/>
    </row>
    <row r="27" spans="1:31" s="8" customFormat="1" ht="16.5" customHeight="1">
      <c r="A27" s="117"/>
      <c r="B27" s="118"/>
      <c r="C27" s="117"/>
      <c r="D27" s="117"/>
      <c r="E27" s="407" t="s">
        <v>32</v>
      </c>
      <c r="F27" s="407"/>
      <c r="G27" s="407"/>
      <c r="H27" s="407"/>
      <c r="I27" s="119"/>
      <c r="J27" s="117"/>
      <c r="K27" s="117"/>
      <c r="L27" s="120"/>
      <c r="S27" s="117"/>
      <c r="T27" s="117"/>
      <c r="U27" s="117"/>
      <c r="V27" s="117"/>
      <c r="W27" s="117"/>
      <c r="X27" s="117"/>
      <c r="Y27" s="117"/>
      <c r="Z27" s="117"/>
      <c r="AA27" s="117"/>
      <c r="AB27" s="117"/>
      <c r="AC27" s="117"/>
      <c r="AD27" s="117"/>
      <c r="AE27" s="117"/>
    </row>
    <row r="28" spans="1:31" s="2" customFormat="1" ht="6.9" customHeight="1">
      <c r="A28" s="37"/>
      <c r="B28" s="42"/>
      <c r="C28" s="37"/>
      <c r="D28" s="37"/>
      <c r="E28" s="37"/>
      <c r="F28" s="37"/>
      <c r="G28" s="37"/>
      <c r="H28" s="37"/>
      <c r="I28" s="112"/>
      <c r="J28" s="37"/>
      <c r="K28" s="37"/>
      <c r="L28" s="113"/>
      <c r="S28" s="37"/>
      <c r="T28" s="37"/>
      <c r="U28" s="37"/>
      <c r="V28" s="37"/>
      <c r="W28" s="37"/>
      <c r="X28" s="37"/>
      <c r="Y28" s="37"/>
      <c r="Z28" s="37"/>
      <c r="AA28" s="37"/>
      <c r="AB28" s="37"/>
      <c r="AC28" s="37"/>
      <c r="AD28" s="37"/>
      <c r="AE28" s="37"/>
    </row>
    <row r="29" spans="1:31" s="2" customFormat="1" ht="6.9" customHeight="1">
      <c r="A29" s="37"/>
      <c r="B29" s="42"/>
      <c r="C29" s="37"/>
      <c r="D29" s="121"/>
      <c r="E29" s="121"/>
      <c r="F29" s="121"/>
      <c r="G29" s="121"/>
      <c r="H29" s="121"/>
      <c r="I29" s="122"/>
      <c r="J29" s="121"/>
      <c r="K29" s="121"/>
      <c r="L29" s="113"/>
      <c r="S29" s="37"/>
      <c r="T29" s="37"/>
      <c r="U29" s="37"/>
      <c r="V29" s="37"/>
      <c r="W29" s="37"/>
      <c r="X29" s="37"/>
      <c r="Y29" s="37"/>
      <c r="Z29" s="37"/>
      <c r="AA29" s="37"/>
      <c r="AB29" s="37"/>
      <c r="AC29" s="37"/>
      <c r="AD29" s="37"/>
      <c r="AE29" s="37"/>
    </row>
    <row r="30" spans="1:31" s="2" customFormat="1" ht="25.35" customHeight="1">
      <c r="A30" s="37"/>
      <c r="B30" s="42"/>
      <c r="C30" s="37"/>
      <c r="D30" s="123" t="s">
        <v>47</v>
      </c>
      <c r="E30" s="37"/>
      <c r="F30" s="37"/>
      <c r="G30" s="37"/>
      <c r="H30" s="37"/>
      <c r="I30" s="112"/>
      <c r="J30" s="124">
        <f>ROUND(J91, 0)</f>
        <v>0</v>
      </c>
      <c r="K30" s="37"/>
      <c r="L30" s="113"/>
      <c r="S30" s="37"/>
      <c r="T30" s="37"/>
      <c r="U30" s="37"/>
      <c r="V30" s="37"/>
      <c r="W30" s="37"/>
      <c r="X30" s="37"/>
      <c r="Y30" s="37"/>
      <c r="Z30" s="37"/>
      <c r="AA30" s="37"/>
      <c r="AB30" s="37"/>
      <c r="AC30" s="37"/>
      <c r="AD30" s="37"/>
      <c r="AE30" s="37"/>
    </row>
    <row r="31" spans="1:31" s="2" customFormat="1" ht="6.9" customHeight="1">
      <c r="A31" s="37"/>
      <c r="B31" s="42"/>
      <c r="C31" s="37"/>
      <c r="D31" s="121"/>
      <c r="E31" s="121"/>
      <c r="F31" s="121"/>
      <c r="G31" s="121"/>
      <c r="H31" s="121"/>
      <c r="I31" s="122"/>
      <c r="J31" s="121"/>
      <c r="K31" s="121"/>
      <c r="L31" s="113"/>
      <c r="S31" s="37"/>
      <c r="T31" s="37"/>
      <c r="U31" s="37"/>
      <c r="V31" s="37"/>
      <c r="W31" s="37"/>
      <c r="X31" s="37"/>
      <c r="Y31" s="37"/>
      <c r="Z31" s="37"/>
      <c r="AA31" s="37"/>
      <c r="AB31" s="37"/>
      <c r="AC31" s="37"/>
      <c r="AD31" s="37"/>
      <c r="AE31" s="37"/>
    </row>
    <row r="32" spans="1:31" s="2" customFormat="1" ht="14.4" customHeight="1">
      <c r="A32" s="37"/>
      <c r="B32" s="42"/>
      <c r="C32" s="37"/>
      <c r="D32" s="37"/>
      <c r="E32" s="37"/>
      <c r="F32" s="125" t="s">
        <v>49</v>
      </c>
      <c r="G32" s="37"/>
      <c r="H32" s="37"/>
      <c r="I32" s="126" t="s">
        <v>48</v>
      </c>
      <c r="J32" s="125" t="s">
        <v>50</v>
      </c>
      <c r="K32" s="37"/>
      <c r="L32" s="113"/>
      <c r="S32" s="37"/>
      <c r="T32" s="37"/>
      <c r="U32" s="37"/>
      <c r="V32" s="37"/>
      <c r="W32" s="37"/>
      <c r="X32" s="37"/>
      <c r="Y32" s="37"/>
      <c r="Z32" s="37"/>
      <c r="AA32" s="37"/>
      <c r="AB32" s="37"/>
      <c r="AC32" s="37"/>
      <c r="AD32" s="37"/>
      <c r="AE32" s="37"/>
    </row>
    <row r="33" spans="1:31" s="2" customFormat="1" ht="14.4" customHeight="1">
      <c r="A33" s="37"/>
      <c r="B33" s="42"/>
      <c r="C33" s="37"/>
      <c r="D33" s="127" t="s">
        <v>51</v>
      </c>
      <c r="E33" s="111" t="s">
        <v>52</v>
      </c>
      <c r="F33" s="128">
        <f>ROUND((SUM(BE91:BE699)),  0)</f>
        <v>0</v>
      </c>
      <c r="G33" s="37"/>
      <c r="H33" s="37"/>
      <c r="I33" s="129">
        <v>0.21</v>
      </c>
      <c r="J33" s="128">
        <f>ROUND(((SUM(BE91:BE699))*I33),  0)</f>
        <v>0</v>
      </c>
      <c r="K33" s="37"/>
      <c r="L33" s="113"/>
      <c r="S33" s="37"/>
      <c r="T33" s="37"/>
      <c r="U33" s="37"/>
      <c r="V33" s="37"/>
      <c r="W33" s="37"/>
      <c r="X33" s="37"/>
      <c r="Y33" s="37"/>
      <c r="Z33" s="37"/>
      <c r="AA33" s="37"/>
      <c r="AB33" s="37"/>
      <c r="AC33" s="37"/>
      <c r="AD33" s="37"/>
      <c r="AE33" s="37"/>
    </row>
    <row r="34" spans="1:31" s="2" customFormat="1" ht="14.4" customHeight="1">
      <c r="A34" s="37"/>
      <c r="B34" s="42"/>
      <c r="C34" s="37"/>
      <c r="D34" s="37"/>
      <c r="E34" s="111" t="s">
        <v>53</v>
      </c>
      <c r="F34" s="128">
        <f>ROUND((SUM(BF91:BF699)),  0)</f>
        <v>0</v>
      </c>
      <c r="G34" s="37"/>
      <c r="H34" s="37"/>
      <c r="I34" s="129">
        <v>0.15</v>
      </c>
      <c r="J34" s="128">
        <f>ROUND(((SUM(BF91:BF699))*I34),  0)</f>
        <v>0</v>
      </c>
      <c r="K34" s="37"/>
      <c r="L34" s="113"/>
      <c r="S34" s="37"/>
      <c r="T34" s="37"/>
      <c r="U34" s="37"/>
      <c r="V34" s="37"/>
      <c r="W34" s="37"/>
      <c r="X34" s="37"/>
      <c r="Y34" s="37"/>
      <c r="Z34" s="37"/>
      <c r="AA34" s="37"/>
      <c r="AB34" s="37"/>
      <c r="AC34" s="37"/>
      <c r="AD34" s="37"/>
      <c r="AE34" s="37"/>
    </row>
    <row r="35" spans="1:31" s="2" customFormat="1" ht="14.4" hidden="1" customHeight="1">
      <c r="A35" s="37"/>
      <c r="B35" s="42"/>
      <c r="C35" s="37"/>
      <c r="D35" s="37"/>
      <c r="E35" s="111" t="s">
        <v>54</v>
      </c>
      <c r="F35" s="128">
        <f>ROUND((SUM(BG91:BG699)),  0)</f>
        <v>0</v>
      </c>
      <c r="G35" s="37"/>
      <c r="H35" s="37"/>
      <c r="I35" s="129">
        <v>0.21</v>
      </c>
      <c r="J35" s="128">
        <f>0</f>
        <v>0</v>
      </c>
      <c r="K35" s="37"/>
      <c r="L35" s="113"/>
      <c r="S35" s="37"/>
      <c r="T35" s="37"/>
      <c r="U35" s="37"/>
      <c r="V35" s="37"/>
      <c r="W35" s="37"/>
      <c r="X35" s="37"/>
      <c r="Y35" s="37"/>
      <c r="Z35" s="37"/>
      <c r="AA35" s="37"/>
      <c r="AB35" s="37"/>
      <c r="AC35" s="37"/>
      <c r="AD35" s="37"/>
      <c r="AE35" s="37"/>
    </row>
    <row r="36" spans="1:31" s="2" customFormat="1" ht="14.4" hidden="1" customHeight="1">
      <c r="A36" s="37"/>
      <c r="B36" s="42"/>
      <c r="C36" s="37"/>
      <c r="D36" s="37"/>
      <c r="E36" s="111" t="s">
        <v>55</v>
      </c>
      <c r="F36" s="128">
        <f>ROUND((SUM(BH91:BH699)),  0)</f>
        <v>0</v>
      </c>
      <c r="G36" s="37"/>
      <c r="H36" s="37"/>
      <c r="I36" s="129">
        <v>0.15</v>
      </c>
      <c r="J36" s="128">
        <f>0</f>
        <v>0</v>
      </c>
      <c r="K36" s="37"/>
      <c r="L36" s="113"/>
      <c r="S36" s="37"/>
      <c r="T36" s="37"/>
      <c r="U36" s="37"/>
      <c r="V36" s="37"/>
      <c r="W36" s="37"/>
      <c r="X36" s="37"/>
      <c r="Y36" s="37"/>
      <c r="Z36" s="37"/>
      <c r="AA36" s="37"/>
      <c r="AB36" s="37"/>
      <c r="AC36" s="37"/>
      <c r="AD36" s="37"/>
      <c r="AE36" s="37"/>
    </row>
    <row r="37" spans="1:31" s="2" customFormat="1" ht="14.4" hidden="1" customHeight="1">
      <c r="A37" s="37"/>
      <c r="B37" s="42"/>
      <c r="C37" s="37"/>
      <c r="D37" s="37"/>
      <c r="E37" s="111" t="s">
        <v>56</v>
      </c>
      <c r="F37" s="128">
        <f>ROUND((SUM(BI91:BI699)),  0)</f>
        <v>0</v>
      </c>
      <c r="G37" s="37"/>
      <c r="H37" s="37"/>
      <c r="I37" s="129">
        <v>0</v>
      </c>
      <c r="J37" s="128">
        <f>0</f>
        <v>0</v>
      </c>
      <c r="K37" s="37"/>
      <c r="L37" s="113"/>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2"/>
      <c r="J38" s="37"/>
      <c r="K38" s="37"/>
      <c r="L38" s="113"/>
      <c r="S38" s="37"/>
      <c r="T38" s="37"/>
      <c r="U38" s="37"/>
      <c r="V38" s="37"/>
      <c r="W38" s="37"/>
      <c r="X38" s="37"/>
      <c r="Y38" s="37"/>
      <c r="Z38" s="37"/>
      <c r="AA38" s="37"/>
      <c r="AB38" s="37"/>
      <c r="AC38" s="37"/>
      <c r="AD38" s="37"/>
      <c r="AE38" s="37"/>
    </row>
    <row r="39" spans="1:31" s="2" customFormat="1" ht="25.35" customHeight="1">
      <c r="A39" s="37"/>
      <c r="B39" s="42"/>
      <c r="C39" s="130"/>
      <c r="D39" s="131" t="s">
        <v>57</v>
      </c>
      <c r="E39" s="132"/>
      <c r="F39" s="132"/>
      <c r="G39" s="133" t="s">
        <v>58</v>
      </c>
      <c r="H39" s="134" t="s">
        <v>59</v>
      </c>
      <c r="I39" s="135"/>
      <c r="J39" s="136">
        <f>SUM(J30:J37)</f>
        <v>0</v>
      </c>
      <c r="K39" s="137"/>
      <c r="L39" s="113"/>
      <c r="S39" s="37"/>
      <c r="T39" s="37"/>
      <c r="U39" s="37"/>
      <c r="V39" s="37"/>
      <c r="W39" s="37"/>
      <c r="X39" s="37"/>
      <c r="Y39" s="37"/>
      <c r="Z39" s="37"/>
      <c r="AA39" s="37"/>
      <c r="AB39" s="37"/>
      <c r="AC39" s="37"/>
      <c r="AD39" s="37"/>
      <c r="AE39" s="37"/>
    </row>
    <row r="40" spans="1:31" s="2" customFormat="1" ht="14.4" customHeight="1">
      <c r="A40" s="37"/>
      <c r="B40" s="138"/>
      <c r="C40" s="139"/>
      <c r="D40" s="139"/>
      <c r="E40" s="139"/>
      <c r="F40" s="139"/>
      <c r="G40" s="139"/>
      <c r="H40" s="139"/>
      <c r="I40" s="140"/>
      <c r="J40" s="139"/>
      <c r="K40" s="139"/>
      <c r="L40" s="113"/>
      <c r="S40" s="37"/>
      <c r="T40" s="37"/>
      <c r="U40" s="37"/>
      <c r="V40" s="37"/>
      <c r="W40" s="37"/>
      <c r="X40" s="37"/>
      <c r="Y40" s="37"/>
      <c r="Z40" s="37"/>
      <c r="AA40" s="37"/>
      <c r="AB40" s="37"/>
      <c r="AC40" s="37"/>
      <c r="AD40" s="37"/>
      <c r="AE40" s="37"/>
    </row>
    <row r="44" spans="1:31" s="2" customFormat="1" ht="6.9" customHeight="1">
      <c r="A44" s="37"/>
      <c r="B44" s="141"/>
      <c r="C44" s="142"/>
      <c r="D44" s="142"/>
      <c r="E44" s="142"/>
      <c r="F44" s="142"/>
      <c r="G44" s="142"/>
      <c r="H44" s="142"/>
      <c r="I44" s="143"/>
      <c r="J44" s="142"/>
      <c r="K44" s="142"/>
      <c r="L44" s="113"/>
      <c r="S44" s="37"/>
      <c r="T44" s="37"/>
      <c r="U44" s="37"/>
      <c r="V44" s="37"/>
      <c r="W44" s="37"/>
      <c r="X44" s="37"/>
      <c r="Y44" s="37"/>
      <c r="Z44" s="37"/>
      <c r="AA44" s="37"/>
      <c r="AB44" s="37"/>
      <c r="AC44" s="37"/>
      <c r="AD44" s="37"/>
      <c r="AE44" s="37"/>
    </row>
    <row r="45" spans="1:31" s="2" customFormat="1" ht="24.9" customHeight="1">
      <c r="A45" s="37"/>
      <c r="B45" s="38"/>
      <c r="C45" s="25" t="s">
        <v>115</v>
      </c>
      <c r="D45" s="39"/>
      <c r="E45" s="39"/>
      <c r="F45" s="39"/>
      <c r="G45" s="39"/>
      <c r="H45" s="39"/>
      <c r="I45" s="112"/>
      <c r="J45" s="39"/>
      <c r="K45" s="39"/>
      <c r="L45" s="113"/>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2"/>
      <c r="J46" s="39"/>
      <c r="K46" s="39"/>
      <c r="L46" s="113"/>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2"/>
      <c r="J47" s="39"/>
      <c r="K47" s="39"/>
      <c r="L47" s="113"/>
      <c r="S47" s="37"/>
      <c r="T47" s="37"/>
      <c r="U47" s="37"/>
      <c r="V47" s="37"/>
      <c r="W47" s="37"/>
      <c r="X47" s="37"/>
      <c r="Y47" s="37"/>
      <c r="Z47" s="37"/>
      <c r="AA47" s="37"/>
      <c r="AB47" s="37"/>
      <c r="AC47" s="37"/>
      <c r="AD47" s="37"/>
      <c r="AE47" s="37"/>
    </row>
    <row r="48" spans="1:31" s="2" customFormat="1" ht="16.5" customHeight="1">
      <c r="A48" s="37"/>
      <c r="B48" s="38"/>
      <c r="C48" s="39"/>
      <c r="D48" s="39"/>
      <c r="E48" s="408" t="str">
        <f>E7</f>
        <v>BENEŠOV - DOPRAVNÍ OPATŘENÍ U NÁDRAŽÍ - PRODLOUŽENÍ (KSÚS-IROP)</v>
      </c>
      <c r="F48" s="409"/>
      <c r="G48" s="409"/>
      <c r="H48" s="409"/>
      <c r="I48" s="112"/>
      <c r="J48" s="39"/>
      <c r="K48" s="39"/>
      <c r="L48" s="113"/>
      <c r="S48" s="37"/>
      <c r="T48" s="37"/>
      <c r="U48" s="37"/>
      <c r="V48" s="37"/>
      <c r="W48" s="37"/>
      <c r="X48" s="37"/>
      <c r="Y48" s="37"/>
      <c r="Z48" s="37"/>
      <c r="AA48" s="37"/>
      <c r="AB48" s="37"/>
      <c r="AC48" s="37"/>
      <c r="AD48" s="37"/>
      <c r="AE48" s="37"/>
    </row>
    <row r="49" spans="1:47" s="2" customFormat="1" ht="12" customHeight="1">
      <c r="A49" s="37"/>
      <c r="B49" s="38"/>
      <c r="C49" s="31" t="s">
        <v>113</v>
      </c>
      <c r="D49" s="39"/>
      <c r="E49" s="39"/>
      <c r="F49" s="39"/>
      <c r="G49" s="39"/>
      <c r="H49" s="39"/>
      <c r="I49" s="112"/>
      <c r="J49" s="39"/>
      <c r="K49" s="39"/>
      <c r="L49" s="113"/>
      <c r="S49" s="37"/>
      <c r="T49" s="37"/>
      <c r="U49" s="37"/>
      <c r="V49" s="37"/>
      <c r="W49" s="37"/>
      <c r="X49" s="37"/>
      <c r="Y49" s="37"/>
      <c r="Z49" s="37"/>
      <c r="AA49" s="37"/>
      <c r="AB49" s="37"/>
      <c r="AC49" s="37"/>
      <c r="AD49" s="37"/>
      <c r="AE49" s="37"/>
    </row>
    <row r="50" spans="1:47" s="2" customFormat="1" ht="16.5" customHeight="1">
      <c r="A50" s="37"/>
      <c r="B50" s="38"/>
      <c r="C50" s="39"/>
      <c r="D50" s="39"/>
      <c r="E50" s="380" t="str">
        <f>E9</f>
        <v>SO101 - SO 101 - Komunikace a zpevněné plochy</v>
      </c>
      <c r="F50" s="410"/>
      <c r="G50" s="410"/>
      <c r="H50" s="410"/>
      <c r="I50" s="112"/>
      <c r="J50" s="39"/>
      <c r="K50" s="39"/>
      <c r="L50" s="113"/>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2"/>
      <c r="J51" s="39"/>
      <c r="K51" s="39"/>
      <c r="L51" s="113"/>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15" t="s">
        <v>24</v>
      </c>
      <c r="J52" s="62" t="str">
        <f>IF(J12="","",J12)</f>
        <v>25. 9. 2019</v>
      </c>
      <c r="K52" s="39"/>
      <c r="L52" s="113"/>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2"/>
      <c r="J53" s="39"/>
      <c r="K53" s="39"/>
      <c r="L53" s="113"/>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KSÚS Středočeského kraje</v>
      </c>
      <c r="G54" s="39"/>
      <c r="H54" s="39"/>
      <c r="I54" s="115" t="s">
        <v>37</v>
      </c>
      <c r="J54" s="35" t="str">
        <f>E21</f>
        <v>DOPAS s.r.o.</v>
      </c>
      <c r="K54" s="39"/>
      <c r="L54" s="113"/>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15" t="s">
        <v>41</v>
      </c>
      <c r="J55" s="35" t="str">
        <f>E24</f>
        <v>STAPO UL s.r.o.</v>
      </c>
      <c r="K55" s="39"/>
      <c r="L55" s="113"/>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2"/>
      <c r="J56" s="39"/>
      <c r="K56" s="39"/>
      <c r="L56" s="113"/>
      <c r="S56" s="37"/>
      <c r="T56" s="37"/>
      <c r="U56" s="37"/>
      <c r="V56" s="37"/>
      <c r="W56" s="37"/>
      <c r="X56" s="37"/>
      <c r="Y56" s="37"/>
      <c r="Z56" s="37"/>
      <c r="AA56" s="37"/>
      <c r="AB56" s="37"/>
      <c r="AC56" s="37"/>
      <c r="AD56" s="37"/>
      <c r="AE56" s="37"/>
    </row>
    <row r="57" spans="1:47" s="2" customFormat="1" ht="29.25" customHeight="1">
      <c r="A57" s="37"/>
      <c r="B57" s="38"/>
      <c r="C57" s="144" t="s">
        <v>116</v>
      </c>
      <c r="D57" s="145"/>
      <c r="E57" s="145"/>
      <c r="F57" s="145"/>
      <c r="G57" s="145"/>
      <c r="H57" s="145"/>
      <c r="I57" s="146"/>
      <c r="J57" s="147" t="s">
        <v>117</v>
      </c>
      <c r="K57" s="145"/>
      <c r="L57" s="113"/>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2"/>
      <c r="J58" s="39"/>
      <c r="K58" s="39"/>
      <c r="L58" s="113"/>
      <c r="S58" s="37"/>
      <c r="T58" s="37"/>
      <c r="U58" s="37"/>
      <c r="V58" s="37"/>
      <c r="W58" s="37"/>
      <c r="X58" s="37"/>
      <c r="Y58" s="37"/>
      <c r="Z58" s="37"/>
      <c r="AA58" s="37"/>
      <c r="AB58" s="37"/>
      <c r="AC58" s="37"/>
      <c r="AD58" s="37"/>
      <c r="AE58" s="37"/>
    </row>
    <row r="59" spans="1:47" s="2" customFormat="1" ht="22.8" customHeight="1">
      <c r="A59" s="37"/>
      <c r="B59" s="38"/>
      <c r="C59" s="148" t="s">
        <v>79</v>
      </c>
      <c r="D59" s="39"/>
      <c r="E59" s="39"/>
      <c r="F59" s="39"/>
      <c r="G59" s="39"/>
      <c r="H59" s="39"/>
      <c r="I59" s="112"/>
      <c r="J59" s="80">
        <f>J91</f>
        <v>0</v>
      </c>
      <c r="K59" s="39"/>
      <c r="L59" s="113"/>
      <c r="S59" s="37"/>
      <c r="T59" s="37"/>
      <c r="U59" s="37"/>
      <c r="V59" s="37"/>
      <c r="W59" s="37"/>
      <c r="X59" s="37"/>
      <c r="Y59" s="37"/>
      <c r="Z59" s="37"/>
      <c r="AA59" s="37"/>
      <c r="AB59" s="37"/>
      <c r="AC59" s="37"/>
      <c r="AD59" s="37"/>
      <c r="AE59" s="37"/>
      <c r="AU59" s="19" t="s">
        <v>118</v>
      </c>
    </row>
    <row r="60" spans="1:47" s="9" customFormat="1" ht="24.9" customHeight="1">
      <c r="B60" s="149"/>
      <c r="C60" s="150"/>
      <c r="D60" s="151" t="s">
        <v>119</v>
      </c>
      <c r="E60" s="152"/>
      <c r="F60" s="152"/>
      <c r="G60" s="152"/>
      <c r="H60" s="152"/>
      <c r="I60" s="153"/>
      <c r="J60" s="154">
        <f>J92</f>
        <v>0</v>
      </c>
      <c r="K60" s="150"/>
      <c r="L60" s="155"/>
    </row>
    <row r="61" spans="1:47" s="10" customFormat="1" ht="19.95" customHeight="1">
      <c r="B61" s="156"/>
      <c r="C61" s="157"/>
      <c r="D61" s="158" t="s">
        <v>120</v>
      </c>
      <c r="E61" s="159"/>
      <c r="F61" s="159"/>
      <c r="G61" s="159"/>
      <c r="H61" s="159"/>
      <c r="I61" s="160"/>
      <c r="J61" s="161">
        <f>J93</f>
        <v>0</v>
      </c>
      <c r="K61" s="157"/>
      <c r="L61" s="162"/>
    </row>
    <row r="62" spans="1:47" s="10" customFormat="1" ht="19.95" customHeight="1">
      <c r="B62" s="156"/>
      <c r="C62" s="157"/>
      <c r="D62" s="158" t="s">
        <v>121</v>
      </c>
      <c r="E62" s="159"/>
      <c r="F62" s="159"/>
      <c r="G62" s="159"/>
      <c r="H62" s="159"/>
      <c r="I62" s="160"/>
      <c r="J62" s="161">
        <f>J241</f>
        <v>0</v>
      </c>
      <c r="K62" s="157"/>
      <c r="L62" s="162"/>
    </row>
    <row r="63" spans="1:47" s="10" customFormat="1" ht="19.95" customHeight="1">
      <c r="B63" s="156"/>
      <c r="C63" s="157"/>
      <c r="D63" s="158" t="s">
        <v>122</v>
      </c>
      <c r="E63" s="159"/>
      <c r="F63" s="159"/>
      <c r="G63" s="159"/>
      <c r="H63" s="159"/>
      <c r="I63" s="160"/>
      <c r="J63" s="161">
        <f>J290</f>
        <v>0</v>
      </c>
      <c r="K63" s="157"/>
      <c r="L63" s="162"/>
    </row>
    <row r="64" spans="1:47" s="10" customFormat="1" ht="19.95" customHeight="1">
      <c r="B64" s="156"/>
      <c r="C64" s="157"/>
      <c r="D64" s="158" t="s">
        <v>123</v>
      </c>
      <c r="E64" s="159"/>
      <c r="F64" s="159"/>
      <c r="G64" s="159"/>
      <c r="H64" s="159"/>
      <c r="I64" s="160"/>
      <c r="J64" s="161">
        <f>J298</f>
        <v>0</v>
      </c>
      <c r="K64" s="157"/>
      <c r="L64" s="162"/>
    </row>
    <row r="65" spans="1:31" s="10" customFormat="1" ht="19.95" customHeight="1">
      <c r="B65" s="156"/>
      <c r="C65" s="157"/>
      <c r="D65" s="158" t="s">
        <v>124</v>
      </c>
      <c r="E65" s="159"/>
      <c r="F65" s="159"/>
      <c r="G65" s="159"/>
      <c r="H65" s="159"/>
      <c r="I65" s="160"/>
      <c r="J65" s="161">
        <f>J306</f>
        <v>0</v>
      </c>
      <c r="K65" s="157"/>
      <c r="L65" s="162"/>
    </row>
    <row r="66" spans="1:31" s="10" customFormat="1" ht="19.95" customHeight="1">
      <c r="B66" s="156"/>
      <c r="C66" s="157"/>
      <c r="D66" s="158" t="s">
        <v>125</v>
      </c>
      <c r="E66" s="159"/>
      <c r="F66" s="159"/>
      <c r="G66" s="159"/>
      <c r="H66" s="159"/>
      <c r="I66" s="160"/>
      <c r="J66" s="161">
        <f>J365</f>
        <v>0</v>
      </c>
      <c r="K66" s="157"/>
      <c r="L66" s="162"/>
    </row>
    <row r="67" spans="1:31" s="10" customFormat="1" ht="19.95" customHeight="1">
      <c r="B67" s="156"/>
      <c r="C67" s="157"/>
      <c r="D67" s="158" t="s">
        <v>126</v>
      </c>
      <c r="E67" s="159"/>
      <c r="F67" s="159"/>
      <c r="G67" s="159"/>
      <c r="H67" s="159"/>
      <c r="I67" s="160"/>
      <c r="J67" s="161">
        <f>J372</f>
        <v>0</v>
      </c>
      <c r="K67" s="157"/>
      <c r="L67" s="162"/>
    </row>
    <row r="68" spans="1:31" s="10" customFormat="1" ht="19.95" customHeight="1">
      <c r="B68" s="156"/>
      <c r="C68" s="157"/>
      <c r="D68" s="158" t="s">
        <v>127</v>
      </c>
      <c r="E68" s="159"/>
      <c r="F68" s="159"/>
      <c r="G68" s="159"/>
      <c r="H68" s="159"/>
      <c r="I68" s="160"/>
      <c r="J68" s="161">
        <f>J445</f>
        <v>0</v>
      </c>
      <c r="K68" s="157"/>
      <c r="L68" s="162"/>
    </row>
    <row r="69" spans="1:31" s="10" customFormat="1" ht="19.95" customHeight="1">
      <c r="B69" s="156"/>
      <c r="C69" s="157"/>
      <c r="D69" s="158" t="s">
        <v>128</v>
      </c>
      <c r="E69" s="159"/>
      <c r="F69" s="159"/>
      <c r="G69" s="159"/>
      <c r="H69" s="159"/>
      <c r="I69" s="160"/>
      <c r="J69" s="161">
        <f>J639</f>
        <v>0</v>
      </c>
      <c r="K69" s="157"/>
      <c r="L69" s="162"/>
    </row>
    <row r="70" spans="1:31" s="10" customFormat="1" ht="19.95" customHeight="1">
      <c r="B70" s="156"/>
      <c r="C70" s="157"/>
      <c r="D70" s="158" t="s">
        <v>129</v>
      </c>
      <c r="E70" s="159"/>
      <c r="F70" s="159"/>
      <c r="G70" s="159"/>
      <c r="H70" s="159"/>
      <c r="I70" s="160"/>
      <c r="J70" s="161">
        <f>J691</f>
        <v>0</v>
      </c>
      <c r="K70" s="157"/>
      <c r="L70" s="162"/>
    </row>
    <row r="71" spans="1:31" s="9" customFormat="1" ht="24.9" customHeight="1">
      <c r="B71" s="149"/>
      <c r="C71" s="150"/>
      <c r="D71" s="151" t="s">
        <v>130</v>
      </c>
      <c r="E71" s="152"/>
      <c r="F71" s="152"/>
      <c r="G71" s="152"/>
      <c r="H71" s="152"/>
      <c r="I71" s="153"/>
      <c r="J71" s="154">
        <f>J694</f>
        <v>0</v>
      </c>
      <c r="K71" s="150"/>
      <c r="L71" s="155"/>
    </row>
    <row r="72" spans="1:31" s="2" customFormat="1" ht="21.75" customHeight="1">
      <c r="A72" s="37"/>
      <c r="B72" s="38"/>
      <c r="C72" s="39"/>
      <c r="D72" s="39"/>
      <c r="E72" s="39"/>
      <c r="F72" s="39"/>
      <c r="G72" s="39"/>
      <c r="H72" s="39"/>
      <c r="I72" s="112"/>
      <c r="J72" s="39"/>
      <c r="K72" s="39"/>
      <c r="L72" s="113"/>
      <c r="S72" s="37"/>
      <c r="T72" s="37"/>
      <c r="U72" s="37"/>
      <c r="V72" s="37"/>
      <c r="W72" s="37"/>
      <c r="X72" s="37"/>
      <c r="Y72" s="37"/>
      <c r="Z72" s="37"/>
      <c r="AA72" s="37"/>
      <c r="AB72" s="37"/>
      <c r="AC72" s="37"/>
      <c r="AD72" s="37"/>
      <c r="AE72" s="37"/>
    </row>
    <row r="73" spans="1:31" s="2" customFormat="1" ht="6.9" customHeight="1">
      <c r="A73" s="37"/>
      <c r="B73" s="50"/>
      <c r="C73" s="51"/>
      <c r="D73" s="51"/>
      <c r="E73" s="51"/>
      <c r="F73" s="51"/>
      <c r="G73" s="51"/>
      <c r="H73" s="51"/>
      <c r="I73" s="140"/>
      <c r="J73" s="51"/>
      <c r="K73" s="51"/>
      <c r="L73" s="113"/>
      <c r="S73" s="37"/>
      <c r="T73" s="37"/>
      <c r="U73" s="37"/>
      <c r="V73" s="37"/>
      <c r="W73" s="37"/>
      <c r="X73" s="37"/>
      <c r="Y73" s="37"/>
      <c r="Z73" s="37"/>
      <c r="AA73" s="37"/>
      <c r="AB73" s="37"/>
      <c r="AC73" s="37"/>
      <c r="AD73" s="37"/>
      <c r="AE73" s="37"/>
    </row>
    <row r="77" spans="1:31" s="2" customFormat="1" ht="6.9" customHeight="1">
      <c r="A77" s="37"/>
      <c r="B77" s="52"/>
      <c r="C77" s="53"/>
      <c r="D77" s="53"/>
      <c r="E77" s="53"/>
      <c r="F77" s="53"/>
      <c r="G77" s="53"/>
      <c r="H77" s="53"/>
      <c r="I77" s="143"/>
      <c r="J77" s="53"/>
      <c r="K77" s="53"/>
      <c r="L77" s="113"/>
      <c r="S77" s="37"/>
      <c r="T77" s="37"/>
      <c r="U77" s="37"/>
      <c r="V77" s="37"/>
      <c r="W77" s="37"/>
      <c r="X77" s="37"/>
      <c r="Y77" s="37"/>
      <c r="Z77" s="37"/>
      <c r="AA77" s="37"/>
      <c r="AB77" s="37"/>
      <c r="AC77" s="37"/>
      <c r="AD77" s="37"/>
      <c r="AE77" s="37"/>
    </row>
    <row r="78" spans="1:31" s="2" customFormat="1" ht="24.9" customHeight="1">
      <c r="A78" s="37"/>
      <c r="B78" s="38"/>
      <c r="C78" s="25" t="s">
        <v>131</v>
      </c>
      <c r="D78" s="39"/>
      <c r="E78" s="39"/>
      <c r="F78" s="39"/>
      <c r="G78" s="39"/>
      <c r="H78" s="39"/>
      <c r="I78" s="112"/>
      <c r="J78" s="39"/>
      <c r="K78" s="39"/>
      <c r="L78" s="113"/>
      <c r="S78" s="37"/>
      <c r="T78" s="37"/>
      <c r="U78" s="37"/>
      <c r="V78" s="37"/>
      <c r="W78" s="37"/>
      <c r="X78" s="37"/>
      <c r="Y78" s="37"/>
      <c r="Z78" s="37"/>
      <c r="AA78" s="37"/>
      <c r="AB78" s="37"/>
      <c r="AC78" s="37"/>
      <c r="AD78" s="37"/>
      <c r="AE78" s="37"/>
    </row>
    <row r="79" spans="1:31" s="2" customFormat="1" ht="6.9" customHeight="1">
      <c r="A79" s="37"/>
      <c r="B79" s="38"/>
      <c r="C79" s="39"/>
      <c r="D79" s="39"/>
      <c r="E79" s="39"/>
      <c r="F79" s="39"/>
      <c r="G79" s="39"/>
      <c r="H79" s="39"/>
      <c r="I79" s="112"/>
      <c r="J79" s="39"/>
      <c r="K79" s="39"/>
      <c r="L79" s="113"/>
      <c r="S79" s="37"/>
      <c r="T79" s="37"/>
      <c r="U79" s="37"/>
      <c r="V79" s="37"/>
      <c r="W79" s="37"/>
      <c r="X79" s="37"/>
      <c r="Y79" s="37"/>
      <c r="Z79" s="37"/>
      <c r="AA79" s="37"/>
      <c r="AB79" s="37"/>
      <c r="AC79" s="37"/>
      <c r="AD79" s="37"/>
      <c r="AE79" s="37"/>
    </row>
    <row r="80" spans="1:31" s="2" customFormat="1" ht="12" customHeight="1">
      <c r="A80" s="37"/>
      <c r="B80" s="38"/>
      <c r="C80" s="31" t="s">
        <v>16</v>
      </c>
      <c r="D80" s="39"/>
      <c r="E80" s="39"/>
      <c r="F80" s="39"/>
      <c r="G80" s="39"/>
      <c r="H80" s="39"/>
      <c r="I80" s="112"/>
      <c r="J80" s="39"/>
      <c r="K80" s="39"/>
      <c r="L80" s="113"/>
      <c r="S80" s="37"/>
      <c r="T80" s="37"/>
      <c r="U80" s="37"/>
      <c r="V80" s="37"/>
      <c r="W80" s="37"/>
      <c r="X80" s="37"/>
      <c r="Y80" s="37"/>
      <c r="Z80" s="37"/>
      <c r="AA80" s="37"/>
      <c r="AB80" s="37"/>
      <c r="AC80" s="37"/>
      <c r="AD80" s="37"/>
      <c r="AE80" s="37"/>
    </row>
    <row r="81" spans="1:65" s="2" customFormat="1" ht="16.5" customHeight="1">
      <c r="A81" s="37"/>
      <c r="B81" s="38"/>
      <c r="C81" s="39"/>
      <c r="D81" s="39"/>
      <c r="E81" s="408" t="str">
        <f>E7</f>
        <v>BENEŠOV - DOPRAVNÍ OPATŘENÍ U NÁDRAŽÍ - PRODLOUŽENÍ (KSÚS-IROP)</v>
      </c>
      <c r="F81" s="409"/>
      <c r="G81" s="409"/>
      <c r="H81" s="409"/>
      <c r="I81" s="112"/>
      <c r="J81" s="39"/>
      <c r="K81" s="39"/>
      <c r="L81" s="113"/>
      <c r="S81" s="37"/>
      <c r="T81" s="37"/>
      <c r="U81" s="37"/>
      <c r="V81" s="37"/>
      <c r="W81" s="37"/>
      <c r="X81" s="37"/>
      <c r="Y81" s="37"/>
      <c r="Z81" s="37"/>
      <c r="AA81" s="37"/>
      <c r="AB81" s="37"/>
      <c r="AC81" s="37"/>
      <c r="AD81" s="37"/>
      <c r="AE81" s="37"/>
    </row>
    <row r="82" spans="1:65" s="2" customFormat="1" ht="12" customHeight="1">
      <c r="A82" s="37"/>
      <c r="B82" s="38"/>
      <c r="C82" s="31" t="s">
        <v>113</v>
      </c>
      <c r="D82" s="39"/>
      <c r="E82" s="39"/>
      <c r="F82" s="39"/>
      <c r="G82" s="39"/>
      <c r="H82" s="39"/>
      <c r="I82" s="112"/>
      <c r="J82" s="39"/>
      <c r="K82" s="39"/>
      <c r="L82" s="113"/>
      <c r="S82" s="37"/>
      <c r="T82" s="37"/>
      <c r="U82" s="37"/>
      <c r="V82" s="37"/>
      <c r="W82" s="37"/>
      <c r="X82" s="37"/>
      <c r="Y82" s="37"/>
      <c r="Z82" s="37"/>
      <c r="AA82" s="37"/>
      <c r="AB82" s="37"/>
      <c r="AC82" s="37"/>
      <c r="AD82" s="37"/>
      <c r="AE82" s="37"/>
    </row>
    <row r="83" spans="1:65" s="2" customFormat="1" ht="16.5" customHeight="1">
      <c r="A83" s="37"/>
      <c r="B83" s="38"/>
      <c r="C83" s="39"/>
      <c r="D83" s="39"/>
      <c r="E83" s="380" t="str">
        <f>E9</f>
        <v>SO101 - SO 101 - Komunikace a zpevněné plochy</v>
      </c>
      <c r="F83" s="410"/>
      <c r="G83" s="410"/>
      <c r="H83" s="410"/>
      <c r="I83" s="112"/>
      <c r="J83" s="39"/>
      <c r="K83" s="39"/>
      <c r="L83" s="113"/>
      <c r="S83" s="37"/>
      <c r="T83" s="37"/>
      <c r="U83" s="37"/>
      <c r="V83" s="37"/>
      <c r="W83" s="37"/>
      <c r="X83" s="37"/>
      <c r="Y83" s="37"/>
      <c r="Z83" s="37"/>
      <c r="AA83" s="37"/>
      <c r="AB83" s="37"/>
      <c r="AC83" s="37"/>
      <c r="AD83" s="37"/>
      <c r="AE83" s="37"/>
    </row>
    <row r="84" spans="1:65" s="2" customFormat="1" ht="6.9" customHeight="1">
      <c r="A84" s="37"/>
      <c r="B84" s="38"/>
      <c r="C84" s="39"/>
      <c r="D84" s="39"/>
      <c r="E84" s="39"/>
      <c r="F84" s="39"/>
      <c r="G84" s="39"/>
      <c r="H84" s="39"/>
      <c r="I84" s="112"/>
      <c r="J84" s="39"/>
      <c r="K84" s="39"/>
      <c r="L84" s="113"/>
      <c r="S84" s="37"/>
      <c r="T84" s="37"/>
      <c r="U84" s="37"/>
      <c r="V84" s="37"/>
      <c r="W84" s="37"/>
      <c r="X84" s="37"/>
      <c r="Y84" s="37"/>
      <c r="Z84" s="37"/>
      <c r="AA84" s="37"/>
      <c r="AB84" s="37"/>
      <c r="AC84" s="37"/>
      <c r="AD84" s="37"/>
      <c r="AE84" s="37"/>
    </row>
    <row r="85" spans="1:65" s="2" customFormat="1" ht="12" customHeight="1">
      <c r="A85" s="37"/>
      <c r="B85" s="38"/>
      <c r="C85" s="31" t="s">
        <v>22</v>
      </c>
      <c r="D85" s="39"/>
      <c r="E85" s="39"/>
      <c r="F85" s="29" t="str">
        <f>F12</f>
        <v>Benešov</v>
      </c>
      <c r="G85" s="39"/>
      <c r="H85" s="39"/>
      <c r="I85" s="115" t="s">
        <v>24</v>
      </c>
      <c r="J85" s="62" t="str">
        <f>IF(J12="","",J12)</f>
        <v>25. 9. 2019</v>
      </c>
      <c r="K85" s="39"/>
      <c r="L85" s="113"/>
      <c r="S85" s="37"/>
      <c r="T85" s="37"/>
      <c r="U85" s="37"/>
      <c r="V85" s="37"/>
      <c r="W85" s="37"/>
      <c r="X85" s="37"/>
      <c r="Y85" s="37"/>
      <c r="Z85" s="37"/>
      <c r="AA85" s="37"/>
      <c r="AB85" s="37"/>
      <c r="AC85" s="37"/>
      <c r="AD85" s="37"/>
      <c r="AE85" s="37"/>
    </row>
    <row r="86" spans="1:65" s="2" customFormat="1" ht="6.9" customHeight="1">
      <c r="A86" s="37"/>
      <c r="B86" s="38"/>
      <c r="C86" s="39"/>
      <c r="D86" s="39"/>
      <c r="E86" s="39"/>
      <c r="F86" s="39"/>
      <c r="G86" s="39"/>
      <c r="H86" s="39"/>
      <c r="I86" s="112"/>
      <c r="J86" s="39"/>
      <c r="K86" s="39"/>
      <c r="L86" s="113"/>
      <c r="S86" s="37"/>
      <c r="T86" s="37"/>
      <c r="U86" s="37"/>
      <c r="V86" s="37"/>
      <c r="W86" s="37"/>
      <c r="X86" s="37"/>
      <c r="Y86" s="37"/>
      <c r="Z86" s="37"/>
      <c r="AA86" s="37"/>
      <c r="AB86" s="37"/>
      <c r="AC86" s="37"/>
      <c r="AD86" s="37"/>
      <c r="AE86" s="37"/>
    </row>
    <row r="87" spans="1:65" s="2" customFormat="1" ht="15.15" customHeight="1">
      <c r="A87" s="37"/>
      <c r="B87" s="38"/>
      <c r="C87" s="31" t="s">
        <v>30</v>
      </c>
      <c r="D87" s="39"/>
      <c r="E87" s="39"/>
      <c r="F87" s="29" t="str">
        <f>E15</f>
        <v>KSÚS Středočeského kraje</v>
      </c>
      <c r="G87" s="39"/>
      <c r="H87" s="39"/>
      <c r="I87" s="115" t="s">
        <v>37</v>
      </c>
      <c r="J87" s="35" t="str">
        <f>E21</f>
        <v>DOPAS s.r.o.</v>
      </c>
      <c r="K87" s="39"/>
      <c r="L87" s="113"/>
      <c r="S87" s="37"/>
      <c r="T87" s="37"/>
      <c r="U87" s="37"/>
      <c r="V87" s="37"/>
      <c r="W87" s="37"/>
      <c r="X87" s="37"/>
      <c r="Y87" s="37"/>
      <c r="Z87" s="37"/>
      <c r="AA87" s="37"/>
      <c r="AB87" s="37"/>
      <c r="AC87" s="37"/>
      <c r="AD87" s="37"/>
      <c r="AE87" s="37"/>
    </row>
    <row r="88" spans="1:65" s="2" customFormat="1" ht="15.15" customHeight="1">
      <c r="A88" s="37"/>
      <c r="B88" s="38"/>
      <c r="C88" s="31" t="s">
        <v>35</v>
      </c>
      <c r="D88" s="39"/>
      <c r="E88" s="39"/>
      <c r="F88" s="29" t="str">
        <f>IF(E18="","",E18)</f>
        <v>Vyplň údaj</v>
      </c>
      <c r="G88" s="39"/>
      <c r="H88" s="39"/>
      <c r="I88" s="115" t="s">
        <v>41</v>
      </c>
      <c r="J88" s="35" t="str">
        <f>E24</f>
        <v>STAPO UL s.r.o.</v>
      </c>
      <c r="K88" s="39"/>
      <c r="L88" s="113"/>
      <c r="S88" s="37"/>
      <c r="T88" s="37"/>
      <c r="U88" s="37"/>
      <c r="V88" s="37"/>
      <c r="W88" s="37"/>
      <c r="X88" s="37"/>
      <c r="Y88" s="37"/>
      <c r="Z88" s="37"/>
      <c r="AA88" s="37"/>
      <c r="AB88" s="37"/>
      <c r="AC88" s="37"/>
      <c r="AD88" s="37"/>
      <c r="AE88" s="37"/>
    </row>
    <row r="89" spans="1:65" s="2" customFormat="1" ht="10.35" customHeight="1">
      <c r="A89" s="37"/>
      <c r="B89" s="38"/>
      <c r="C89" s="39"/>
      <c r="D89" s="39"/>
      <c r="E89" s="39"/>
      <c r="F89" s="39"/>
      <c r="G89" s="39"/>
      <c r="H89" s="39"/>
      <c r="I89" s="112"/>
      <c r="J89" s="39"/>
      <c r="K89" s="39"/>
      <c r="L89" s="113"/>
      <c r="S89" s="37"/>
      <c r="T89" s="37"/>
      <c r="U89" s="37"/>
      <c r="V89" s="37"/>
      <c r="W89" s="37"/>
      <c r="X89" s="37"/>
      <c r="Y89" s="37"/>
      <c r="Z89" s="37"/>
      <c r="AA89" s="37"/>
      <c r="AB89" s="37"/>
      <c r="AC89" s="37"/>
      <c r="AD89" s="37"/>
      <c r="AE89" s="37"/>
    </row>
    <row r="90" spans="1:65" s="11" customFormat="1" ht="29.25" customHeight="1">
      <c r="A90" s="163"/>
      <c r="B90" s="164"/>
      <c r="C90" s="165" t="s">
        <v>132</v>
      </c>
      <c r="D90" s="166" t="s">
        <v>66</v>
      </c>
      <c r="E90" s="166" t="s">
        <v>62</v>
      </c>
      <c r="F90" s="166" t="s">
        <v>63</v>
      </c>
      <c r="G90" s="166" t="s">
        <v>133</v>
      </c>
      <c r="H90" s="166" t="s">
        <v>134</v>
      </c>
      <c r="I90" s="167" t="s">
        <v>135</v>
      </c>
      <c r="J90" s="166" t="s">
        <v>117</v>
      </c>
      <c r="K90" s="168" t="s">
        <v>136</v>
      </c>
      <c r="L90" s="169"/>
      <c r="M90" s="71" t="s">
        <v>32</v>
      </c>
      <c r="N90" s="72" t="s">
        <v>51</v>
      </c>
      <c r="O90" s="72" t="s">
        <v>137</v>
      </c>
      <c r="P90" s="72" t="s">
        <v>138</v>
      </c>
      <c r="Q90" s="72" t="s">
        <v>139</v>
      </c>
      <c r="R90" s="72" t="s">
        <v>140</v>
      </c>
      <c r="S90" s="72" t="s">
        <v>141</v>
      </c>
      <c r="T90" s="73" t="s">
        <v>142</v>
      </c>
      <c r="U90" s="163"/>
      <c r="V90" s="163"/>
      <c r="W90" s="163"/>
      <c r="X90" s="163"/>
      <c r="Y90" s="163"/>
      <c r="Z90" s="163"/>
      <c r="AA90" s="163"/>
      <c r="AB90" s="163"/>
      <c r="AC90" s="163"/>
      <c r="AD90" s="163"/>
      <c r="AE90" s="163"/>
    </row>
    <row r="91" spans="1:65" s="2" customFormat="1" ht="22.8" customHeight="1">
      <c r="A91" s="37"/>
      <c r="B91" s="38"/>
      <c r="C91" s="78" t="s">
        <v>143</v>
      </c>
      <c r="D91" s="39"/>
      <c r="E91" s="39"/>
      <c r="F91" s="39"/>
      <c r="G91" s="39"/>
      <c r="H91" s="39"/>
      <c r="I91" s="112"/>
      <c r="J91" s="170">
        <f>BK91</f>
        <v>0</v>
      </c>
      <c r="K91" s="39"/>
      <c r="L91" s="42"/>
      <c r="M91" s="74"/>
      <c r="N91" s="171"/>
      <c r="O91" s="75"/>
      <c r="P91" s="172">
        <f>P92+P694</f>
        <v>0</v>
      </c>
      <c r="Q91" s="75"/>
      <c r="R91" s="172">
        <f>R92+R694</f>
        <v>112.11382688400001</v>
      </c>
      <c r="S91" s="75"/>
      <c r="T91" s="173">
        <f>T92+T694</f>
        <v>1376.6524149999996</v>
      </c>
      <c r="U91" s="37"/>
      <c r="V91" s="37"/>
      <c r="W91" s="37"/>
      <c r="X91" s="37"/>
      <c r="Y91" s="37"/>
      <c r="Z91" s="37"/>
      <c r="AA91" s="37"/>
      <c r="AB91" s="37"/>
      <c r="AC91" s="37"/>
      <c r="AD91" s="37"/>
      <c r="AE91" s="37"/>
      <c r="AT91" s="19" t="s">
        <v>80</v>
      </c>
      <c r="AU91" s="19" t="s">
        <v>118</v>
      </c>
      <c r="BK91" s="174">
        <f>BK92+BK694</f>
        <v>0</v>
      </c>
    </row>
    <row r="92" spans="1:65" s="12" customFormat="1" ht="25.95" customHeight="1">
      <c r="B92" s="175"/>
      <c r="C92" s="176"/>
      <c r="D92" s="177" t="s">
        <v>80</v>
      </c>
      <c r="E92" s="178" t="s">
        <v>144</v>
      </c>
      <c r="F92" s="178" t="s">
        <v>145</v>
      </c>
      <c r="G92" s="176"/>
      <c r="H92" s="176"/>
      <c r="I92" s="179"/>
      <c r="J92" s="180">
        <f>BK92</f>
        <v>0</v>
      </c>
      <c r="K92" s="176"/>
      <c r="L92" s="181"/>
      <c r="M92" s="182"/>
      <c r="N92" s="183"/>
      <c r="O92" s="183"/>
      <c r="P92" s="184">
        <f>P93+P241+P290+P298+P306+P365+P372+P445+P639+P691</f>
        <v>0</v>
      </c>
      <c r="Q92" s="183"/>
      <c r="R92" s="184">
        <f>R93+R241+R290+R298+R306+R365+R372+R445+R639+R691</f>
        <v>112.11382688400001</v>
      </c>
      <c r="S92" s="183"/>
      <c r="T92" s="185">
        <f>T93+T241+T290+T298+T306+T365+T372+T445+T639+T691</f>
        <v>1376.6524149999996</v>
      </c>
      <c r="AR92" s="186" t="s">
        <v>40</v>
      </c>
      <c r="AT92" s="187" t="s">
        <v>80</v>
      </c>
      <c r="AU92" s="187" t="s">
        <v>81</v>
      </c>
      <c r="AY92" s="186" t="s">
        <v>146</v>
      </c>
      <c r="BK92" s="188">
        <f>BK93+BK241+BK290+BK298+BK306+BK365+BK372+BK445+BK639+BK691</f>
        <v>0</v>
      </c>
    </row>
    <row r="93" spans="1:65" s="12" customFormat="1" ht="22.8" customHeight="1">
      <c r="B93" s="175"/>
      <c r="C93" s="176"/>
      <c r="D93" s="177" t="s">
        <v>80</v>
      </c>
      <c r="E93" s="189" t="s">
        <v>40</v>
      </c>
      <c r="F93" s="189" t="s">
        <v>147</v>
      </c>
      <c r="G93" s="176"/>
      <c r="H93" s="176"/>
      <c r="I93" s="179"/>
      <c r="J93" s="190">
        <f>BK93</f>
        <v>0</v>
      </c>
      <c r="K93" s="176"/>
      <c r="L93" s="181"/>
      <c r="M93" s="182"/>
      <c r="N93" s="183"/>
      <c r="O93" s="183"/>
      <c r="P93" s="184">
        <f>SUM(P94:P240)</f>
        <v>0</v>
      </c>
      <c r="Q93" s="183"/>
      <c r="R93" s="184">
        <f>SUM(R94:R240)</f>
        <v>102.3232258</v>
      </c>
      <c r="S93" s="183"/>
      <c r="T93" s="185">
        <f>SUM(T94:T240)</f>
        <v>1375.9402549999998</v>
      </c>
      <c r="AR93" s="186" t="s">
        <v>40</v>
      </c>
      <c r="AT93" s="187" t="s">
        <v>80</v>
      </c>
      <c r="AU93" s="187" t="s">
        <v>40</v>
      </c>
      <c r="AY93" s="186" t="s">
        <v>146</v>
      </c>
      <c r="BK93" s="188">
        <f>SUM(BK94:BK240)</f>
        <v>0</v>
      </c>
    </row>
    <row r="94" spans="1:65" s="2" customFormat="1" ht="33" customHeight="1">
      <c r="A94" s="37"/>
      <c r="B94" s="38"/>
      <c r="C94" s="191" t="s">
        <v>40</v>
      </c>
      <c r="D94" s="191" t="s">
        <v>148</v>
      </c>
      <c r="E94" s="192" t="s">
        <v>149</v>
      </c>
      <c r="F94" s="193" t="s">
        <v>150</v>
      </c>
      <c r="G94" s="194" t="s">
        <v>101</v>
      </c>
      <c r="H94" s="195">
        <v>5.7309999999999999</v>
      </c>
      <c r="I94" s="196"/>
      <c r="J94" s="197">
        <f>ROUND(I94*H94,2)</f>
        <v>0</v>
      </c>
      <c r="K94" s="193" t="s">
        <v>151</v>
      </c>
      <c r="L94" s="42"/>
      <c r="M94" s="198" t="s">
        <v>32</v>
      </c>
      <c r="N94" s="199" t="s">
        <v>52</v>
      </c>
      <c r="O94" s="67"/>
      <c r="P94" s="200">
        <f>O94*H94</f>
        <v>0</v>
      </c>
      <c r="Q94" s="200">
        <v>0</v>
      </c>
      <c r="R94" s="200">
        <f>Q94*H94</f>
        <v>0</v>
      </c>
      <c r="S94" s="200">
        <v>0.505</v>
      </c>
      <c r="T94" s="201">
        <f>S94*H94</f>
        <v>2.894155</v>
      </c>
      <c r="U94" s="37"/>
      <c r="V94" s="37"/>
      <c r="W94" s="37"/>
      <c r="X94" s="37"/>
      <c r="Y94" s="37"/>
      <c r="Z94" s="37"/>
      <c r="AA94" s="37"/>
      <c r="AB94" s="37"/>
      <c r="AC94" s="37"/>
      <c r="AD94" s="37"/>
      <c r="AE94" s="37"/>
      <c r="AR94" s="202" t="s">
        <v>152</v>
      </c>
      <c r="AT94" s="202" t="s">
        <v>148</v>
      </c>
      <c r="AU94" s="202" t="s">
        <v>90</v>
      </c>
      <c r="AY94" s="19" t="s">
        <v>146</v>
      </c>
      <c r="BE94" s="203">
        <f>IF(N94="základní",J94,0)</f>
        <v>0</v>
      </c>
      <c r="BF94" s="203">
        <f>IF(N94="snížená",J94,0)</f>
        <v>0</v>
      </c>
      <c r="BG94" s="203">
        <f>IF(N94="zákl. přenesená",J94,0)</f>
        <v>0</v>
      </c>
      <c r="BH94" s="203">
        <f>IF(N94="sníž. přenesená",J94,0)</f>
        <v>0</v>
      </c>
      <c r="BI94" s="203">
        <f>IF(N94="nulová",J94,0)</f>
        <v>0</v>
      </c>
      <c r="BJ94" s="19" t="s">
        <v>40</v>
      </c>
      <c r="BK94" s="203">
        <f>ROUND(I94*H94,2)</f>
        <v>0</v>
      </c>
      <c r="BL94" s="19" t="s">
        <v>152</v>
      </c>
      <c r="BM94" s="202" t="s">
        <v>153</v>
      </c>
    </row>
    <row r="95" spans="1:65" s="2" customFormat="1" ht="115.2">
      <c r="A95" s="37"/>
      <c r="B95" s="38"/>
      <c r="C95" s="39"/>
      <c r="D95" s="204" t="s">
        <v>154</v>
      </c>
      <c r="E95" s="39"/>
      <c r="F95" s="205" t="s">
        <v>155</v>
      </c>
      <c r="G95" s="39"/>
      <c r="H95" s="39"/>
      <c r="I95" s="112"/>
      <c r="J95" s="39"/>
      <c r="K95" s="39"/>
      <c r="L95" s="42"/>
      <c r="M95" s="206"/>
      <c r="N95" s="207"/>
      <c r="O95" s="67"/>
      <c r="P95" s="67"/>
      <c r="Q95" s="67"/>
      <c r="R95" s="67"/>
      <c r="S95" s="67"/>
      <c r="T95" s="68"/>
      <c r="U95" s="37"/>
      <c r="V95" s="37"/>
      <c r="W95" s="37"/>
      <c r="X95" s="37"/>
      <c r="Y95" s="37"/>
      <c r="Z95" s="37"/>
      <c r="AA95" s="37"/>
      <c r="AB95" s="37"/>
      <c r="AC95" s="37"/>
      <c r="AD95" s="37"/>
      <c r="AE95" s="37"/>
      <c r="AT95" s="19" t="s">
        <v>154</v>
      </c>
      <c r="AU95" s="19" t="s">
        <v>90</v>
      </c>
    </row>
    <row r="96" spans="1:65" s="13" customFormat="1" ht="10.199999999999999">
      <c r="B96" s="208"/>
      <c r="C96" s="209"/>
      <c r="D96" s="204" t="s">
        <v>156</v>
      </c>
      <c r="E96" s="210" t="s">
        <v>32</v>
      </c>
      <c r="F96" s="211" t="s">
        <v>157</v>
      </c>
      <c r="G96" s="209"/>
      <c r="H96" s="210" t="s">
        <v>32</v>
      </c>
      <c r="I96" s="212"/>
      <c r="J96" s="209"/>
      <c r="K96" s="209"/>
      <c r="L96" s="213"/>
      <c r="M96" s="214"/>
      <c r="N96" s="215"/>
      <c r="O96" s="215"/>
      <c r="P96" s="215"/>
      <c r="Q96" s="215"/>
      <c r="R96" s="215"/>
      <c r="S96" s="215"/>
      <c r="T96" s="216"/>
      <c r="AT96" s="217" t="s">
        <v>156</v>
      </c>
      <c r="AU96" s="217" t="s">
        <v>90</v>
      </c>
      <c r="AV96" s="13" t="s">
        <v>40</v>
      </c>
      <c r="AW96" s="13" t="s">
        <v>38</v>
      </c>
      <c r="AX96" s="13" t="s">
        <v>81</v>
      </c>
      <c r="AY96" s="217" t="s">
        <v>146</v>
      </c>
    </row>
    <row r="97" spans="1:65" s="14" customFormat="1" ht="10.199999999999999">
      <c r="B97" s="218"/>
      <c r="C97" s="219"/>
      <c r="D97" s="204" t="s">
        <v>156</v>
      </c>
      <c r="E97" s="220" t="s">
        <v>32</v>
      </c>
      <c r="F97" s="221" t="s">
        <v>158</v>
      </c>
      <c r="G97" s="219"/>
      <c r="H97" s="222">
        <v>5.7309999999999999</v>
      </c>
      <c r="I97" s="223"/>
      <c r="J97" s="219"/>
      <c r="K97" s="219"/>
      <c r="L97" s="224"/>
      <c r="M97" s="225"/>
      <c r="N97" s="226"/>
      <c r="O97" s="226"/>
      <c r="P97" s="226"/>
      <c r="Q97" s="226"/>
      <c r="R97" s="226"/>
      <c r="S97" s="226"/>
      <c r="T97" s="227"/>
      <c r="AT97" s="228" t="s">
        <v>156</v>
      </c>
      <c r="AU97" s="228" t="s">
        <v>90</v>
      </c>
      <c r="AV97" s="14" t="s">
        <v>90</v>
      </c>
      <c r="AW97" s="14" t="s">
        <v>38</v>
      </c>
      <c r="AX97" s="14" t="s">
        <v>81</v>
      </c>
      <c r="AY97" s="228" t="s">
        <v>146</v>
      </c>
    </row>
    <row r="98" spans="1:65" s="15" customFormat="1" ht="10.199999999999999">
      <c r="B98" s="229"/>
      <c r="C98" s="230"/>
      <c r="D98" s="204" t="s">
        <v>156</v>
      </c>
      <c r="E98" s="231" t="s">
        <v>32</v>
      </c>
      <c r="F98" s="232" t="s">
        <v>159</v>
      </c>
      <c r="G98" s="230"/>
      <c r="H98" s="233">
        <v>5.7309999999999999</v>
      </c>
      <c r="I98" s="234"/>
      <c r="J98" s="230"/>
      <c r="K98" s="230"/>
      <c r="L98" s="235"/>
      <c r="M98" s="236"/>
      <c r="N98" s="237"/>
      <c r="O98" s="237"/>
      <c r="P98" s="237"/>
      <c r="Q98" s="237"/>
      <c r="R98" s="237"/>
      <c r="S98" s="237"/>
      <c r="T98" s="238"/>
      <c r="AT98" s="239" t="s">
        <v>156</v>
      </c>
      <c r="AU98" s="239" t="s">
        <v>90</v>
      </c>
      <c r="AV98" s="15" t="s">
        <v>152</v>
      </c>
      <c r="AW98" s="15" t="s">
        <v>38</v>
      </c>
      <c r="AX98" s="15" t="s">
        <v>40</v>
      </c>
      <c r="AY98" s="239" t="s">
        <v>146</v>
      </c>
    </row>
    <row r="99" spans="1:65" s="2" customFormat="1" ht="33" customHeight="1">
      <c r="A99" s="37"/>
      <c r="B99" s="38"/>
      <c r="C99" s="191" t="s">
        <v>90</v>
      </c>
      <c r="D99" s="191" t="s">
        <v>148</v>
      </c>
      <c r="E99" s="192" t="s">
        <v>160</v>
      </c>
      <c r="F99" s="193" t="s">
        <v>161</v>
      </c>
      <c r="G99" s="194" t="s">
        <v>101</v>
      </c>
      <c r="H99" s="195">
        <v>869.56</v>
      </c>
      <c r="I99" s="196"/>
      <c r="J99" s="197">
        <f>ROUND(I99*H99,2)</f>
        <v>0</v>
      </c>
      <c r="K99" s="193" t="s">
        <v>151</v>
      </c>
      <c r="L99" s="42"/>
      <c r="M99" s="198" t="s">
        <v>32</v>
      </c>
      <c r="N99" s="199" t="s">
        <v>52</v>
      </c>
      <c r="O99" s="67"/>
      <c r="P99" s="200">
        <f>O99*H99</f>
        <v>0</v>
      </c>
      <c r="Q99" s="200">
        <v>0</v>
      </c>
      <c r="R99" s="200">
        <f>Q99*H99</f>
        <v>0</v>
      </c>
      <c r="S99" s="200">
        <v>0.5</v>
      </c>
      <c r="T99" s="201">
        <f>S99*H99</f>
        <v>434.78</v>
      </c>
      <c r="U99" s="37"/>
      <c r="V99" s="37"/>
      <c r="W99" s="37"/>
      <c r="X99" s="37"/>
      <c r="Y99" s="37"/>
      <c r="Z99" s="37"/>
      <c r="AA99" s="37"/>
      <c r="AB99" s="37"/>
      <c r="AC99" s="37"/>
      <c r="AD99" s="37"/>
      <c r="AE99" s="37"/>
      <c r="AR99" s="202" t="s">
        <v>152</v>
      </c>
      <c r="AT99" s="202" t="s">
        <v>148</v>
      </c>
      <c r="AU99" s="202" t="s">
        <v>90</v>
      </c>
      <c r="AY99" s="19" t="s">
        <v>146</v>
      </c>
      <c r="BE99" s="203">
        <f>IF(N99="základní",J99,0)</f>
        <v>0</v>
      </c>
      <c r="BF99" s="203">
        <f>IF(N99="snížená",J99,0)</f>
        <v>0</v>
      </c>
      <c r="BG99" s="203">
        <f>IF(N99="zákl. přenesená",J99,0)</f>
        <v>0</v>
      </c>
      <c r="BH99" s="203">
        <f>IF(N99="sníž. přenesená",J99,0)</f>
        <v>0</v>
      </c>
      <c r="BI99" s="203">
        <f>IF(N99="nulová",J99,0)</f>
        <v>0</v>
      </c>
      <c r="BJ99" s="19" t="s">
        <v>40</v>
      </c>
      <c r="BK99" s="203">
        <f>ROUND(I99*H99,2)</f>
        <v>0</v>
      </c>
      <c r="BL99" s="19" t="s">
        <v>152</v>
      </c>
      <c r="BM99" s="202" t="s">
        <v>162</v>
      </c>
    </row>
    <row r="100" spans="1:65" s="2" customFormat="1" ht="201.6">
      <c r="A100" s="37"/>
      <c r="B100" s="38"/>
      <c r="C100" s="39"/>
      <c r="D100" s="204" t="s">
        <v>154</v>
      </c>
      <c r="E100" s="39"/>
      <c r="F100" s="205" t="s">
        <v>163</v>
      </c>
      <c r="G100" s="39"/>
      <c r="H100" s="39"/>
      <c r="I100" s="112"/>
      <c r="J100" s="39"/>
      <c r="K100" s="39"/>
      <c r="L100" s="42"/>
      <c r="M100" s="206"/>
      <c r="N100" s="207"/>
      <c r="O100" s="67"/>
      <c r="P100" s="67"/>
      <c r="Q100" s="67"/>
      <c r="R100" s="67"/>
      <c r="S100" s="67"/>
      <c r="T100" s="68"/>
      <c r="U100" s="37"/>
      <c r="V100" s="37"/>
      <c r="W100" s="37"/>
      <c r="X100" s="37"/>
      <c r="Y100" s="37"/>
      <c r="Z100" s="37"/>
      <c r="AA100" s="37"/>
      <c r="AB100" s="37"/>
      <c r="AC100" s="37"/>
      <c r="AD100" s="37"/>
      <c r="AE100" s="37"/>
      <c r="AT100" s="19" t="s">
        <v>154</v>
      </c>
      <c r="AU100" s="19" t="s">
        <v>90</v>
      </c>
    </row>
    <row r="101" spans="1:65" s="2" customFormat="1" ht="19.2">
      <c r="A101" s="37"/>
      <c r="B101" s="38"/>
      <c r="C101" s="39"/>
      <c r="D101" s="204" t="s">
        <v>164</v>
      </c>
      <c r="E101" s="39"/>
      <c r="F101" s="205" t="s">
        <v>165</v>
      </c>
      <c r="G101" s="39"/>
      <c r="H101" s="39"/>
      <c r="I101" s="112"/>
      <c r="J101" s="39"/>
      <c r="K101" s="39"/>
      <c r="L101" s="42"/>
      <c r="M101" s="206"/>
      <c r="N101" s="207"/>
      <c r="O101" s="67"/>
      <c r="P101" s="67"/>
      <c r="Q101" s="67"/>
      <c r="R101" s="67"/>
      <c r="S101" s="67"/>
      <c r="T101" s="68"/>
      <c r="U101" s="37"/>
      <c r="V101" s="37"/>
      <c r="W101" s="37"/>
      <c r="X101" s="37"/>
      <c r="Y101" s="37"/>
      <c r="Z101" s="37"/>
      <c r="AA101" s="37"/>
      <c r="AB101" s="37"/>
      <c r="AC101" s="37"/>
      <c r="AD101" s="37"/>
      <c r="AE101" s="37"/>
      <c r="AT101" s="19" t="s">
        <v>164</v>
      </c>
      <c r="AU101" s="19" t="s">
        <v>90</v>
      </c>
    </row>
    <row r="102" spans="1:65" s="13" customFormat="1" ht="10.199999999999999">
      <c r="B102" s="208"/>
      <c r="C102" s="209"/>
      <c r="D102" s="204" t="s">
        <v>156</v>
      </c>
      <c r="E102" s="210" t="s">
        <v>32</v>
      </c>
      <c r="F102" s="211" t="s">
        <v>157</v>
      </c>
      <c r="G102" s="209"/>
      <c r="H102" s="210" t="s">
        <v>32</v>
      </c>
      <c r="I102" s="212"/>
      <c r="J102" s="209"/>
      <c r="K102" s="209"/>
      <c r="L102" s="213"/>
      <c r="M102" s="214"/>
      <c r="N102" s="215"/>
      <c r="O102" s="215"/>
      <c r="P102" s="215"/>
      <c r="Q102" s="215"/>
      <c r="R102" s="215"/>
      <c r="S102" s="215"/>
      <c r="T102" s="216"/>
      <c r="AT102" s="217" t="s">
        <v>156</v>
      </c>
      <c r="AU102" s="217" t="s">
        <v>90</v>
      </c>
      <c r="AV102" s="13" t="s">
        <v>40</v>
      </c>
      <c r="AW102" s="13" t="s">
        <v>38</v>
      </c>
      <c r="AX102" s="13" t="s">
        <v>81</v>
      </c>
      <c r="AY102" s="217" t="s">
        <v>146</v>
      </c>
    </row>
    <row r="103" spans="1:65" s="14" customFormat="1" ht="10.199999999999999">
      <c r="B103" s="218"/>
      <c r="C103" s="219"/>
      <c r="D103" s="204" t="s">
        <v>156</v>
      </c>
      <c r="E103" s="220" t="s">
        <v>32</v>
      </c>
      <c r="F103" s="221" t="s">
        <v>166</v>
      </c>
      <c r="G103" s="219"/>
      <c r="H103" s="222">
        <v>869.56</v>
      </c>
      <c r="I103" s="223"/>
      <c r="J103" s="219"/>
      <c r="K103" s="219"/>
      <c r="L103" s="224"/>
      <c r="M103" s="225"/>
      <c r="N103" s="226"/>
      <c r="O103" s="226"/>
      <c r="P103" s="226"/>
      <c r="Q103" s="226"/>
      <c r="R103" s="226"/>
      <c r="S103" s="226"/>
      <c r="T103" s="227"/>
      <c r="AT103" s="228" t="s">
        <v>156</v>
      </c>
      <c r="AU103" s="228" t="s">
        <v>90</v>
      </c>
      <c r="AV103" s="14" t="s">
        <v>90</v>
      </c>
      <c r="AW103" s="14" t="s">
        <v>38</v>
      </c>
      <c r="AX103" s="14" t="s">
        <v>81</v>
      </c>
      <c r="AY103" s="228" t="s">
        <v>146</v>
      </c>
    </row>
    <row r="104" spans="1:65" s="15" customFormat="1" ht="10.199999999999999">
      <c r="B104" s="229"/>
      <c r="C104" s="230"/>
      <c r="D104" s="204" t="s">
        <v>156</v>
      </c>
      <c r="E104" s="231" t="s">
        <v>32</v>
      </c>
      <c r="F104" s="232" t="s">
        <v>159</v>
      </c>
      <c r="G104" s="230"/>
      <c r="H104" s="233">
        <v>869.56</v>
      </c>
      <c r="I104" s="234"/>
      <c r="J104" s="230"/>
      <c r="K104" s="230"/>
      <c r="L104" s="235"/>
      <c r="M104" s="236"/>
      <c r="N104" s="237"/>
      <c r="O104" s="237"/>
      <c r="P104" s="237"/>
      <c r="Q104" s="237"/>
      <c r="R104" s="237"/>
      <c r="S104" s="237"/>
      <c r="T104" s="238"/>
      <c r="AT104" s="239" t="s">
        <v>156</v>
      </c>
      <c r="AU104" s="239" t="s">
        <v>90</v>
      </c>
      <c r="AV104" s="15" t="s">
        <v>152</v>
      </c>
      <c r="AW104" s="15" t="s">
        <v>38</v>
      </c>
      <c r="AX104" s="15" t="s">
        <v>40</v>
      </c>
      <c r="AY104" s="239" t="s">
        <v>146</v>
      </c>
    </row>
    <row r="105" spans="1:65" s="2" customFormat="1" ht="33" customHeight="1">
      <c r="A105" s="37"/>
      <c r="B105" s="38"/>
      <c r="C105" s="191" t="s">
        <v>98</v>
      </c>
      <c r="D105" s="191" t="s">
        <v>148</v>
      </c>
      <c r="E105" s="192" t="s">
        <v>167</v>
      </c>
      <c r="F105" s="193" t="s">
        <v>168</v>
      </c>
      <c r="G105" s="194" t="s">
        <v>101</v>
      </c>
      <c r="H105" s="195">
        <v>869.56</v>
      </c>
      <c r="I105" s="196"/>
      <c r="J105" s="197">
        <f>ROUND(I105*H105,2)</f>
        <v>0</v>
      </c>
      <c r="K105" s="193" t="s">
        <v>151</v>
      </c>
      <c r="L105" s="42"/>
      <c r="M105" s="198" t="s">
        <v>32</v>
      </c>
      <c r="N105" s="199" t="s">
        <v>52</v>
      </c>
      <c r="O105" s="67"/>
      <c r="P105" s="200">
        <f>O105*H105</f>
        <v>0</v>
      </c>
      <c r="Q105" s="200">
        <v>0</v>
      </c>
      <c r="R105" s="200">
        <f>Q105*H105</f>
        <v>0</v>
      </c>
      <c r="S105" s="200">
        <v>0.625</v>
      </c>
      <c r="T105" s="201">
        <f>S105*H105</f>
        <v>543.47499999999991</v>
      </c>
      <c r="U105" s="37"/>
      <c r="V105" s="37"/>
      <c r="W105" s="37"/>
      <c r="X105" s="37"/>
      <c r="Y105" s="37"/>
      <c r="Z105" s="37"/>
      <c r="AA105" s="37"/>
      <c r="AB105" s="37"/>
      <c r="AC105" s="37"/>
      <c r="AD105" s="37"/>
      <c r="AE105" s="37"/>
      <c r="AR105" s="202" t="s">
        <v>152</v>
      </c>
      <c r="AT105" s="202" t="s">
        <v>148</v>
      </c>
      <c r="AU105" s="202" t="s">
        <v>90</v>
      </c>
      <c r="AY105" s="19" t="s">
        <v>146</v>
      </c>
      <c r="BE105" s="203">
        <f>IF(N105="základní",J105,0)</f>
        <v>0</v>
      </c>
      <c r="BF105" s="203">
        <f>IF(N105="snížená",J105,0)</f>
        <v>0</v>
      </c>
      <c r="BG105" s="203">
        <f>IF(N105="zákl. přenesená",J105,0)</f>
        <v>0</v>
      </c>
      <c r="BH105" s="203">
        <f>IF(N105="sníž. přenesená",J105,0)</f>
        <v>0</v>
      </c>
      <c r="BI105" s="203">
        <f>IF(N105="nulová",J105,0)</f>
        <v>0</v>
      </c>
      <c r="BJ105" s="19" t="s">
        <v>40</v>
      </c>
      <c r="BK105" s="203">
        <f>ROUND(I105*H105,2)</f>
        <v>0</v>
      </c>
      <c r="BL105" s="19" t="s">
        <v>152</v>
      </c>
      <c r="BM105" s="202" t="s">
        <v>169</v>
      </c>
    </row>
    <row r="106" spans="1:65" s="2" customFormat="1" ht="201.6">
      <c r="A106" s="37"/>
      <c r="B106" s="38"/>
      <c r="C106" s="39"/>
      <c r="D106" s="204" t="s">
        <v>154</v>
      </c>
      <c r="E106" s="39"/>
      <c r="F106" s="205" t="s">
        <v>163</v>
      </c>
      <c r="G106" s="39"/>
      <c r="H106" s="39"/>
      <c r="I106" s="112"/>
      <c r="J106" s="39"/>
      <c r="K106" s="39"/>
      <c r="L106" s="42"/>
      <c r="M106" s="206"/>
      <c r="N106" s="207"/>
      <c r="O106" s="67"/>
      <c r="P106" s="67"/>
      <c r="Q106" s="67"/>
      <c r="R106" s="67"/>
      <c r="S106" s="67"/>
      <c r="T106" s="68"/>
      <c r="U106" s="37"/>
      <c r="V106" s="37"/>
      <c r="W106" s="37"/>
      <c r="X106" s="37"/>
      <c r="Y106" s="37"/>
      <c r="Z106" s="37"/>
      <c r="AA106" s="37"/>
      <c r="AB106" s="37"/>
      <c r="AC106" s="37"/>
      <c r="AD106" s="37"/>
      <c r="AE106" s="37"/>
      <c r="AT106" s="19" t="s">
        <v>154</v>
      </c>
      <c r="AU106" s="19" t="s">
        <v>90</v>
      </c>
    </row>
    <row r="107" spans="1:65" s="2" customFormat="1" ht="19.2">
      <c r="A107" s="37"/>
      <c r="B107" s="38"/>
      <c r="C107" s="39"/>
      <c r="D107" s="204" t="s">
        <v>164</v>
      </c>
      <c r="E107" s="39"/>
      <c r="F107" s="205" t="s">
        <v>170</v>
      </c>
      <c r="G107" s="39"/>
      <c r="H107" s="39"/>
      <c r="I107" s="112"/>
      <c r="J107" s="39"/>
      <c r="K107" s="39"/>
      <c r="L107" s="42"/>
      <c r="M107" s="206"/>
      <c r="N107" s="207"/>
      <c r="O107" s="67"/>
      <c r="P107" s="67"/>
      <c r="Q107" s="67"/>
      <c r="R107" s="67"/>
      <c r="S107" s="67"/>
      <c r="T107" s="68"/>
      <c r="U107" s="37"/>
      <c r="V107" s="37"/>
      <c r="W107" s="37"/>
      <c r="X107" s="37"/>
      <c r="Y107" s="37"/>
      <c r="Z107" s="37"/>
      <c r="AA107" s="37"/>
      <c r="AB107" s="37"/>
      <c r="AC107" s="37"/>
      <c r="AD107" s="37"/>
      <c r="AE107" s="37"/>
      <c r="AT107" s="19" t="s">
        <v>164</v>
      </c>
      <c r="AU107" s="19" t="s">
        <v>90</v>
      </c>
    </row>
    <row r="108" spans="1:65" s="13" customFormat="1" ht="10.199999999999999">
      <c r="B108" s="208"/>
      <c r="C108" s="209"/>
      <c r="D108" s="204" t="s">
        <v>156</v>
      </c>
      <c r="E108" s="210" t="s">
        <v>32</v>
      </c>
      <c r="F108" s="211" t="s">
        <v>157</v>
      </c>
      <c r="G108" s="209"/>
      <c r="H108" s="210" t="s">
        <v>32</v>
      </c>
      <c r="I108" s="212"/>
      <c r="J108" s="209"/>
      <c r="K108" s="209"/>
      <c r="L108" s="213"/>
      <c r="M108" s="214"/>
      <c r="N108" s="215"/>
      <c r="O108" s="215"/>
      <c r="P108" s="215"/>
      <c r="Q108" s="215"/>
      <c r="R108" s="215"/>
      <c r="S108" s="215"/>
      <c r="T108" s="216"/>
      <c r="AT108" s="217" t="s">
        <v>156</v>
      </c>
      <c r="AU108" s="217" t="s">
        <v>90</v>
      </c>
      <c r="AV108" s="13" t="s">
        <v>40</v>
      </c>
      <c r="AW108" s="13" t="s">
        <v>38</v>
      </c>
      <c r="AX108" s="13" t="s">
        <v>81</v>
      </c>
      <c r="AY108" s="217" t="s">
        <v>146</v>
      </c>
    </row>
    <row r="109" spans="1:65" s="14" customFormat="1" ht="10.199999999999999">
      <c r="B109" s="218"/>
      <c r="C109" s="219"/>
      <c r="D109" s="204" t="s">
        <v>156</v>
      </c>
      <c r="E109" s="220" t="s">
        <v>32</v>
      </c>
      <c r="F109" s="221" t="s">
        <v>166</v>
      </c>
      <c r="G109" s="219"/>
      <c r="H109" s="222">
        <v>869.56</v>
      </c>
      <c r="I109" s="223"/>
      <c r="J109" s="219"/>
      <c r="K109" s="219"/>
      <c r="L109" s="224"/>
      <c r="M109" s="225"/>
      <c r="N109" s="226"/>
      <c r="O109" s="226"/>
      <c r="P109" s="226"/>
      <c r="Q109" s="226"/>
      <c r="R109" s="226"/>
      <c r="S109" s="226"/>
      <c r="T109" s="227"/>
      <c r="AT109" s="228" t="s">
        <v>156</v>
      </c>
      <c r="AU109" s="228" t="s">
        <v>90</v>
      </c>
      <c r="AV109" s="14" t="s">
        <v>90</v>
      </c>
      <c r="AW109" s="14" t="s">
        <v>38</v>
      </c>
      <c r="AX109" s="14" t="s">
        <v>81</v>
      </c>
      <c r="AY109" s="228" t="s">
        <v>146</v>
      </c>
    </row>
    <row r="110" spans="1:65" s="15" customFormat="1" ht="10.199999999999999">
      <c r="B110" s="229"/>
      <c r="C110" s="230"/>
      <c r="D110" s="204" t="s">
        <v>156</v>
      </c>
      <c r="E110" s="231" t="s">
        <v>32</v>
      </c>
      <c r="F110" s="232" t="s">
        <v>159</v>
      </c>
      <c r="G110" s="230"/>
      <c r="H110" s="233">
        <v>869.56</v>
      </c>
      <c r="I110" s="234"/>
      <c r="J110" s="230"/>
      <c r="K110" s="230"/>
      <c r="L110" s="235"/>
      <c r="M110" s="236"/>
      <c r="N110" s="237"/>
      <c r="O110" s="237"/>
      <c r="P110" s="237"/>
      <c r="Q110" s="237"/>
      <c r="R110" s="237"/>
      <c r="S110" s="237"/>
      <c r="T110" s="238"/>
      <c r="AT110" s="239" t="s">
        <v>156</v>
      </c>
      <c r="AU110" s="239" t="s">
        <v>90</v>
      </c>
      <c r="AV110" s="15" t="s">
        <v>152</v>
      </c>
      <c r="AW110" s="15" t="s">
        <v>38</v>
      </c>
      <c r="AX110" s="15" t="s">
        <v>40</v>
      </c>
      <c r="AY110" s="239" t="s">
        <v>146</v>
      </c>
    </row>
    <row r="111" spans="1:65" s="2" customFormat="1" ht="21.75" customHeight="1">
      <c r="A111" s="37"/>
      <c r="B111" s="38"/>
      <c r="C111" s="191" t="s">
        <v>152</v>
      </c>
      <c r="D111" s="191" t="s">
        <v>148</v>
      </c>
      <c r="E111" s="192" t="s">
        <v>171</v>
      </c>
      <c r="F111" s="193" t="s">
        <v>172</v>
      </c>
      <c r="G111" s="194" t="s">
        <v>101</v>
      </c>
      <c r="H111" s="195">
        <v>869.56</v>
      </c>
      <c r="I111" s="196"/>
      <c r="J111" s="197">
        <f>ROUND(I111*H111,2)</f>
        <v>0</v>
      </c>
      <c r="K111" s="193" t="s">
        <v>151</v>
      </c>
      <c r="L111" s="42"/>
      <c r="M111" s="198" t="s">
        <v>32</v>
      </c>
      <c r="N111" s="199" t="s">
        <v>52</v>
      </c>
      <c r="O111" s="67"/>
      <c r="P111" s="200">
        <f>O111*H111</f>
        <v>0</v>
      </c>
      <c r="Q111" s="200">
        <v>0</v>
      </c>
      <c r="R111" s="200">
        <f>Q111*H111</f>
        <v>0</v>
      </c>
      <c r="S111" s="200">
        <v>0.45</v>
      </c>
      <c r="T111" s="201">
        <f>S111*H111</f>
        <v>391.30199999999996</v>
      </c>
      <c r="U111" s="37"/>
      <c r="V111" s="37"/>
      <c r="W111" s="37"/>
      <c r="X111" s="37"/>
      <c r="Y111" s="37"/>
      <c r="Z111" s="37"/>
      <c r="AA111" s="37"/>
      <c r="AB111" s="37"/>
      <c r="AC111" s="37"/>
      <c r="AD111" s="37"/>
      <c r="AE111" s="37"/>
      <c r="AR111" s="202" t="s">
        <v>152</v>
      </c>
      <c r="AT111" s="202" t="s">
        <v>148</v>
      </c>
      <c r="AU111" s="202" t="s">
        <v>90</v>
      </c>
      <c r="AY111" s="19" t="s">
        <v>146</v>
      </c>
      <c r="BE111" s="203">
        <f>IF(N111="základní",J111,0)</f>
        <v>0</v>
      </c>
      <c r="BF111" s="203">
        <f>IF(N111="snížená",J111,0)</f>
        <v>0</v>
      </c>
      <c r="BG111" s="203">
        <f>IF(N111="zákl. přenesená",J111,0)</f>
        <v>0</v>
      </c>
      <c r="BH111" s="203">
        <f>IF(N111="sníž. přenesená",J111,0)</f>
        <v>0</v>
      </c>
      <c r="BI111" s="203">
        <f>IF(N111="nulová",J111,0)</f>
        <v>0</v>
      </c>
      <c r="BJ111" s="19" t="s">
        <v>40</v>
      </c>
      <c r="BK111" s="203">
        <f>ROUND(I111*H111,2)</f>
        <v>0</v>
      </c>
      <c r="BL111" s="19" t="s">
        <v>152</v>
      </c>
      <c r="BM111" s="202" t="s">
        <v>173</v>
      </c>
    </row>
    <row r="112" spans="1:65" s="2" customFormat="1" ht="201.6">
      <c r="A112" s="37"/>
      <c r="B112" s="38"/>
      <c r="C112" s="39"/>
      <c r="D112" s="204" t="s">
        <v>154</v>
      </c>
      <c r="E112" s="39"/>
      <c r="F112" s="205" t="s">
        <v>163</v>
      </c>
      <c r="G112" s="39"/>
      <c r="H112" s="39"/>
      <c r="I112" s="112"/>
      <c r="J112" s="39"/>
      <c r="K112" s="39"/>
      <c r="L112" s="42"/>
      <c r="M112" s="206"/>
      <c r="N112" s="207"/>
      <c r="O112" s="67"/>
      <c r="P112" s="67"/>
      <c r="Q112" s="67"/>
      <c r="R112" s="67"/>
      <c r="S112" s="67"/>
      <c r="T112" s="68"/>
      <c r="U112" s="37"/>
      <c r="V112" s="37"/>
      <c r="W112" s="37"/>
      <c r="X112" s="37"/>
      <c r="Y112" s="37"/>
      <c r="Z112" s="37"/>
      <c r="AA112" s="37"/>
      <c r="AB112" s="37"/>
      <c r="AC112" s="37"/>
      <c r="AD112" s="37"/>
      <c r="AE112" s="37"/>
      <c r="AT112" s="19" t="s">
        <v>154</v>
      </c>
      <c r="AU112" s="19" t="s">
        <v>90</v>
      </c>
    </row>
    <row r="113" spans="1:65" s="2" customFormat="1" ht="19.2">
      <c r="A113" s="37"/>
      <c r="B113" s="38"/>
      <c r="C113" s="39"/>
      <c r="D113" s="204" t="s">
        <v>164</v>
      </c>
      <c r="E113" s="39"/>
      <c r="F113" s="205" t="s">
        <v>174</v>
      </c>
      <c r="G113" s="39"/>
      <c r="H113" s="39"/>
      <c r="I113" s="112"/>
      <c r="J113" s="39"/>
      <c r="K113" s="39"/>
      <c r="L113" s="42"/>
      <c r="M113" s="206"/>
      <c r="N113" s="207"/>
      <c r="O113" s="67"/>
      <c r="P113" s="67"/>
      <c r="Q113" s="67"/>
      <c r="R113" s="67"/>
      <c r="S113" s="67"/>
      <c r="T113" s="68"/>
      <c r="U113" s="37"/>
      <c r="V113" s="37"/>
      <c r="W113" s="37"/>
      <c r="X113" s="37"/>
      <c r="Y113" s="37"/>
      <c r="Z113" s="37"/>
      <c r="AA113" s="37"/>
      <c r="AB113" s="37"/>
      <c r="AC113" s="37"/>
      <c r="AD113" s="37"/>
      <c r="AE113" s="37"/>
      <c r="AT113" s="19" t="s">
        <v>164</v>
      </c>
      <c r="AU113" s="19" t="s">
        <v>90</v>
      </c>
    </row>
    <row r="114" spans="1:65" s="13" customFormat="1" ht="10.199999999999999">
      <c r="B114" s="208"/>
      <c r="C114" s="209"/>
      <c r="D114" s="204" t="s">
        <v>156</v>
      </c>
      <c r="E114" s="210" t="s">
        <v>32</v>
      </c>
      <c r="F114" s="211" t="s">
        <v>157</v>
      </c>
      <c r="G114" s="209"/>
      <c r="H114" s="210" t="s">
        <v>32</v>
      </c>
      <c r="I114" s="212"/>
      <c r="J114" s="209"/>
      <c r="K114" s="209"/>
      <c r="L114" s="213"/>
      <c r="M114" s="214"/>
      <c r="N114" s="215"/>
      <c r="O114" s="215"/>
      <c r="P114" s="215"/>
      <c r="Q114" s="215"/>
      <c r="R114" s="215"/>
      <c r="S114" s="215"/>
      <c r="T114" s="216"/>
      <c r="AT114" s="217" t="s">
        <v>156</v>
      </c>
      <c r="AU114" s="217" t="s">
        <v>90</v>
      </c>
      <c r="AV114" s="13" t="s">
        <v>40</v>
      </c>
      <c r="AW114" s="13" t="s">
        <v>38</v>
      </c>
      <c r="AX114" s="13" t="s">
        <v>81</v>
      </c>
      <c r="AY114" s="217" t="s">
        <v>146</v>
      </c>
    </row>
    <row r="115" spans="1:65" s="14" customFormat="1" ht="10.199999999999999">
      <c r="B115" s="218"/>
      <c r="C115" s="219"/>
      <c r="D115" s="204" t="s">
        <v>156</v>
      </c>
      <c r="E115" s="220" t="s">
        <v>32</v>
      </c>
      <c r="F115" s="221" t="s">
        <v>166</v>
      </c>
      <c r="G115" s="219"/>
      <c r="H115" s="222">
        <v>869.56</v>
      </c>
      <c r="I115" s="223"/>
      <c r="J115" s="219"/>
      <c r="K115" s="219"/>
      <c r="L115" s="224"/>
      <c r="M115" s="225"/>
      <c r="N115" s="226"/>
      <c r="O115" s="226"/>
      <c r="P115" s="226"/>
      <c r="Q115" s="226"/>
      <c r="R115" s="226"/>
      <c r="S115" s="226"/>
      <c r="T115" s="227"/>
      <c r="AT115" s="228" t="s">
        <v>156</v>
      </c>
      <c r="AU115" s="228" t="s">
        <v>90</v>
      </c>
      <c r="AV115" s="14" t="s">
        <v>90</v>
      </c>
      <c r="AW115" s="14" t="s">
        <v>38</v>
      </c>
      <c r="AX115" s="14" t="s">
        <v>81</v>
      </c>
      <c r="AY115" s="228" t="s">
        <v>146</v>
      </c>
    </row>
    <row r="116" spans="1:65" s="15" customFormat="1" ht="10.199999999999999">
      <c r="B116" s="229"/>
      <c r="C116" s="230"/>
      <c r="D116" s="204" t="s">
        <v>156</v>
      </c>
      <c r="E116" s="231" t="s">
        <v>32</v>
      </c>
      <c r="F116" s="232" t="s">
        <v>159</v>
      </c>
      <c r="G116" s="230"/>
      <c r="H116" s="233">
        <v>869.56</v>
      </c>
      <c r="I116" s="234"/>
      <c r="J116" s="230"/>
      <c r="K116" s="230"/>
      <c r="L116" s="235"/>
      <c r="M116" s="236"/>
      <c r="N116" s="237"/>
      <c r="O116" s="237"/>
      <c r="P116" s="237"/>
      <c r="Q116" s="237"/>
      <c r="R116" s="237"/>
      <c r="S116" s="237"/>
      <c r="T116" s="238"/>
      <c r="AT116" s="239" t="s">
        <v>156</v>
      </c>
      <c r="AU116" s="239" t="s">
        <v>90</v>
      </c>
      <c r="AV116" s="15" t="s">
        <v>152</v>
      </c>
      <c r="AW116" s="15" t="s">
        <v>38</v>
      </c>
      <c r="AX116" s="15" t="s">
        <v>40</v>
      </c>
      <c r="AY116" s="239" t="s">
        <v>146</v>
      </c>
    </row>
    <row r="117" spans="1:65" s="2" customFormat="1" ht="21.75" customHeight="1">
      <c r="A117" s="37"/>
      <c r="B117" s="38"/>
      <c r="C117" s="191" t="s">
        <v>175</v>
      </c>
      <c r="D117" s="191" t="s">
        <v>148</v>
      </c>
      <c r="E117" s="192" t="s">
        <v>176</v>
      </c>
      <c r="F117" s="193" t="s">
        <v>177</v>
      </c>
      <c r="G117" s="194" t="s">
        <v>101</v>
      </c>
      <c r="H117" s="195">
        <v>8.51</v>
      </c>
      <c r="I117" s="196"/>
      <c r="J117" s="197">
        <f>ROUND(I117*H117,2)</f>
        <v>0</v>
      </c>
      <c r="K117" s="193" t="s">
        <v>151</v>
      </c>
      <c r="L117" s="42"/>
      <c r="M117" s="198" t="s">
        <v>32</v>
      </c>
      <c r="N117" s="199" t="s">
        <v>52</v>
      </c>
      <c r="O117" s="67"/>
      <c r="P117" s="200">
        <f>O117*H117</f>
        <v>0</v>
      </c>
      <c r="Q117" s="200">
        <v>8.0000000000000007E-5</v>
      </c>
      <c r="R117" s="200">
        <f>Q117*H117</f>
        <v>6.8080000000000007E-4</v>
      </c>
      <c r="S117" s="200">
        <v>0.25600000000000001</v>
      </c>
      <c r="T117" s="201">
        <f>S117*H117</f>
        <v>2.1785600000000001</v>
      </c>
      <c r="U117" s="37"/>
      <c r="V117" s="37"/>
      <c r="W117" s="37"/>
      <c r="X117" s="37"/>
      <c r="Y117" s="37"/>
      <c r="Z117" s="37"/>
      <c r="AA117" s="37"/>
      <c r="AB117" s="37"/>
      <c r="AC117" s="37"/>
      <c r="AD117" s="37"/>
      <c r="AE117" s="37"/>
      <c r="AR117" s="202" t="s">
        <v>152</v>
      </c>
      <c r="AT117" s="202" t="s">
        <v>148</v>
      </c>
      <c r="AU117" s="202" t="s">
        <v>90</v>
      </c>
      <c r="AY117" s="19" t="s">
        <v>146</v>
      </c>
      <c r="BE117" s="203">
        <f>IF(N117="základní",J117,0)</f>
        <v>0</v>
      </c>
      <c r="BF117" s="203">
        <f>IF(N117="snížená",J117,0)</f>
        <v>0</v>
      </c>
      <c r="BG117" s="203">
        <f>IF(N117="zákl. přenesená",J117,0)</f>
        <v>0</v>
      </c>
      <c r="BH117" s="203">
        <f>IF(N117="sníž. přenesená",J117,0)</f>
        <v>0</v>
      </c>
      <c r="BI117" s="203">
        <f>IF(N117="nulová",J117,0)</f>
        <v>0</v>
      </c>
      <c r="BJ117" s="19" t="s">
        <v>40</v>
      </c>
      <c r="BK117" s="203">
        <f>ROUND(I117*H117,2)</f>
        <v>0</v>
      </c>
      <c r="BL117" s="19" t="s">
        <v>152</v>
      </c>
      <c r="BM117" s="202" t="s">
        <v>178</v>
      </c>
    </row>
    <row r="118" spans="1:65" s="2" customFormat="1" ht="201.6">
      <c r="A118" s="37"/>
      <c r="B118" s="38"/>
      <c r="C118" s="39"/>
      <c r="D118" s="204" t="s">
        <v>154</v>
      </c>
      <c r="E118" s="39"/>
      <c r="F118" s="205" t="s">
        <v>179</v>
      </c>
      <c r="G118" s="39"/>
      <c r="H118" s="39"/>
      <c r="I118" s="112"/>
      <c r="J118" s="39"/>
      <c r="K118" s="39"/>
      <c r="L118" s="42"/>
      <c r="M118" s="206"/>
      <c r="N118" s="207"/>
      <c r="O118" s="67"/>
      <c r="P118" s="67"/>
      <c r="Q118" s="67"/>
      <c r="R118" s="67"/>
      <c r="S118" s="67"/>
      <c r="T118" s="68"/>
      <c r="U118" s="37"/>
      <c r="V118" s="37"/>
      <c r="W118" s="37"/>
      <c r="X118" s="37"/>
      <c r="Y118" s="37"/>
      <c r="Z118" s="37"/>
      <c r="AA118" s="37"/>
      <c r="AB118" s="37"/>
      <c r="AC118" s="37"/>
      <c r="AD118" s="37"/>
      <c r="AE118" s="37"/>
      <c r="AT118" s="19" t="s">
        <v>154</v>
      </c>
      <c r="AU118" s="19" t="s">
        <v>90</v>
      </c>
    </row>
    <row r="119" spans="1:65" s="13" customFormat="1" ht="10.199999999999999">
      <c r="B119" s="208"/>
      <c r="C119" s="209"/>
      <c r="D119" s="204" t="s">
        <v>156</v>
      </c>
      <c r="E119" s="210" t="s">
        <v>32</v>
      </c>
      <c r="F119" s="211" t="s">
        <v>157</v>
      </c>
      <c r="G119" s="209"/>
      <c r="H119" s="210" t="s">
        <v>32</v>
      </c>
      <c r="I119" s="212"/>
      <c r="J119" s="209"/>
      <c r="K119" s="209"/>
      <c r="L119" s="213"/>
      <c r="M119" s="214"/>
      <c r="N119" s="215"/>
      <c r="O119" s="215"/>
      <c r="P119" s="215"/>
      <c r="Q119" s="215"/>
      <c r="R119" s="215"/>
      <c r="S119" s="215"/>
      <c r="T119" s="216"/>
      <c r="AT119" s="217" t="s">
        <v>156</v>
      </c>
      <c r="AU119" s="217" t="s">
        <v>90</v>
      </c>
      <c r="AV119" s="13" t="s">
        <v>40</v>
      </c>
      <c r="AW119" s="13" t="s">
        <v>38</v>
      </c>
      <c r="AX119" s="13" t="s">
        <v>81</v>
      </c>
      <c r="AY119" s="217" t="s">
        <v>146</v>
      </c>
    </row>
    <row r="120" spans="1:65" s="14" customFormat="1" ht="10.199999999999999">
      <c r="B120" s="218"/>
      <c r="C120" s="219"/>
      <c r="D120" s="204" t="s">
        <v>156</v>
      </c>
      <c r="E120" s="220" t="s">
        <v>32</v>
      </c>
      <c r="F120" s="221" t="s">
        <v>180</v>
      </c>
      <c r="G120" s="219"/>
      <c r="H120" s="222">
        <v>8.51</v>
      </c>
      <c r="I120" s="223"/>
      <c r="J120" s="219"/>
      <c r="K120" s="219"/>
      <c r="L120" s="224"/>
      <c r="M120" s="225"/>
      <c r="N120" s="226"/>
      <c r="O120" s="226"/>
      <c r="P120" s="226"/>
      <c r="Q120" s="226"/>
      <c r="R120" s="226"/>
      <c r="S120" s="226"/>
      <c r="T120" s="227"/>
      <c r="AT120" s="228" t="s">
        <v>156</v>
      </c>
      <c r="AU120" s="228" t="s">
        <v>90</v>
      </c>
      <c r="AV120" s="14" t="s">
        <v>90</v>
      </c>
      <c r="AW120" s="14" t="s">
        <v>38</v>
      </c>
      <c r="AX120" s="14" t="s">
        <v>81</v>
      </c>
      <c r="AY120" s="228" t="s">
        <v>146</v>
      </c>
    </row>
    <row r="121" spans="1:65" s="15" customFormat="1" ht="10.199999999999999">
      <c r="B121" s="229"/>
      <c r="C121" s="230"/>
      <c r="D121" s="204" t="s">
        <v>156</v>
      </c>
      <c r="E121" s="231" t="s">
        <v>32</v>
      </c>
      <c r="F121" s="232" t="s">
        <v>159</v>
      </c>
      <c r="G121" s="230"/>
      <c r="H121" s="233">
        <v>8.51</v>
      </c>
      <c r="I121" s="234"/>
      <c r="J121" s="230"/>
      <c r="K121" s="230"/>
      <c r="L121" s="235"/>
      <c r="M121" s="236"/>
      <c r="N121" s="237"/>
      <c r="O121" s="237"/>
      <c r="P121" s="237"/>
      <c r="Q121" s="237"/>
      <c r="R121" s="237"/>
      <c r="S121" s="237"/>
      <c r="T121" s="238"/>
      <c r="AT121" s="239" t="s">
        <v>156</v>
      </c>
      <c r="AU121" s="239" t="s">
        <v>90</v>
      </c>
      <c r="AV121" s="15" t="s">
        <v>152</v>
      </c>
      <c r="AW121" s="15" t="s">
        <v>38</v>
      </c>
      <c r="AX121" s="15" t="s">
        <v>40</v>
      </c>
      <c r="AY121" s="239" t="s">
        <v>146</v>
      </c>
    </row>
    <row r="122" spans="1:65" s="2" customFormat="1" ht="21.75" customHeight="1">
      <c r="A122" s="37"/>
      <c r="B122" s="38"/>
      <c r="C122" s="191" t="s">
        <v>181</v>
      </c>
      <c r="D122" s="191" t="s">
        <v>148</v>
      </c>
      <c r="E122" s="192" t="s">
        <v>182</v>
      </c>
      <c r="F122" s="193" t="s">
        <v>183</v>
      </c>
      <c r="G122" s="194" t="s">
        <v>101</v>
      </c>
      <c r="H122" s="195">
        <v>17.02</v>
      </c>
      <c r="I122" s="196"/>
      <c r="J122" s="197">
        <f>ROUND(I122*H122,2)</f>
        <v>0</v>
      </c>
      <c r="K122" s="193" t="s">
        <v>151</v>
      </c>
      <c r="L122" s="42"/>
      <c r="M122" s="198" t="s">
        <v>32</v>
      </c>
      <c r="N122" s="199" t="s">
        <v>52</v>
      </c>
      <c r="O122" s="67"/>
      <c r="P122" s="200">
        <f>O122*H122</f>
        <v>0</v>
      </c>
      <c r="Q122" s="200">
        <v>3.0000000000000001E-5</v>
      </c>
      <c r="R122" s="200">
        <f>Q122*H122</f>
        <v>5.1060000000000005E-4</v>
      </c>
      <c r="S122" s="200">
        <v>7.6999999999999999E-2</v>
      </c>
      <c r="T122" s="201">
        <f>S122*H122</f>
        <v>1.31054</v>
      </c>
      <c r="U122" s="37"/>
      <c r="V122" s="37"/>
      <c r="W122" s="37"/>
      <c r="X122" s="37"/>
      <c r="Y122" s="37"/>
      <c r="Z122" s="37"/>
      <c r="AA122" s="37"/>
      <c r="AB122" s="37"/>
      <c r="AC122" s="37"/>
      <c r="AD122" s="37"/>
      <c r="AE122" s="37"/>
      <c r="AR122" s="202" t="s">
        <v>152</v>
      </c>
      <c r="AT122" s="202" t="s">
        <v>148</v>
      </c>
      <c r="AU122" s="202" t="s">
        <v>90</v>
      </c>
      <c r="AY122" s="19" t="s">
        <v>146</v>
      </c>
      <c r="BE122" s="203">
        <f>IF(N122="základní",J122,0)</f>
        <v>0</v>
      </c>
      <c r="BF122" s="203">
        <f>IF(N122="snížená",J122,0)</f>
        <v>0</v>
      </c>
      <c r="BG122" s="203">
        <f>IF(N122="zákl. přenesená",J122,0)</f>
        <v>0</v>
      </c>
      <c r="BH122" s="203">
        <f>IF(N122="sníž. přenesená",J122,0)</f>
        <v>0</v>
      </c>
      <c r="BI122" s="203">
        <f>IF(N122="nulová",J122,0)</f>
        <v>0</v>
      </c>
      <c r="BJ122" s="19" t="s">
        <v>40</v>
      </c>
      <c r="BK122" s="203">
        <f>ROUND(I122*H122,2)</f>
        <v>0</v>
      </c>
      <c r="BL122" s="19" t="s">
        <v>152</v>
      </c>
      <c r="BM122" s="202" t="s">
        <v>184</v>
      </c>
    </row>
    <row r="123" spans="1:65" s="2" customFormat="1" ht="201.6">
      <c r="A123" s="37"/>
      <c r="B123" s="38"/>
      <c r="C123" s="39"/>
      <c r="D123" s="204" t="s">
        <v>154</v>
      </c>
      <c r="E123" s="39"/>
      <c r="F123" s="205" t="s">
        <v>179</v>
      </c>
      <c r="G123" s="39"/>
      <c r="H123" s="39"/>
      <c r="I123" s="112"/>
      <c r="J123" s="39"/>
      <c r="K123" s="39"/>
      <c r="L123" s="42"/>
      <c r="M123" s="206"/>
      <c r="N123" s="207"/>
      <c r="O123" s="67"/>
      <c r="P123" s="67"/>
      <c r="Q123" s="67"/>
      <c r="R123" s="67"/>
      <c r="S123" s="67"/>
      <c r="T123" s="68"/>
      <c r="U123" s="37"/>
      <c r="V123" s="37"/>
      <c r="W123" s="37"/>
      <c r="X123" s="37"/>
      <c r="Y123" s="37"/>
      <c r="Z123" s="37"/>
      <c r="AA123" s="37"/>
      <c r="AB123" s="37"/>
      <c r="AC123" s="37"/>
      <c r="AD123" s="37"/>
      <c r="AE123" s="37"/>
      <c r="AT123" s="19" t="s">
        <v>154</v>
      </c>
      <c r="AU123" s="19" t="s">
        <v>90</v>
      </c>
    </row>
    <row r="124" spans="1:65" s="13" customFormat="1" ht="10.199999999999999">
      <c r="B124" s="208"/>
      <c r="C124" s="209"/>
      <c r="D124" s="204" t="s">
        <v>156</v>
      </c>
      <c r="E124" s="210" t="s">
        <v>32</v>
      </c>
      <c r="F124" s="211" t="s">
        <v>157</v>
      </c>
      <c r="G124" s="209"/>
      <c r="H124" s="210" t="s">
        <v>32</v>
      </c>
      <c r="I124" s="212"/>
      <c r="J124" s="209"/>
      <c r="K124" s="209"/>
      <c r="L124" s="213"/>
      <c r="M124" s="214"/>
      <c r="N124" s="215"/>
      <c r="O124" s="215"/>
      <c r="P124" s="215"/>
      <c r="Q124" s="215"/>
      <c r="R124" s="215"/>
      <c r="S124" s="215"/>
      <c r="T124" s="216"/>
      <c r="AT124" s="217" t="s">
        <v>156</v>
      </c>
      <c r="AU124" s="217" t="s">
        <v>90</v>
      </c>
      <c r="AV124" s="13" t="s">
        <v>40</v>
      </c>
      <c r="AW124" s="13" t="s">
        <v>38</v>
      </c>
      <c r="AX124" s="13" t="s">
        <v>81</v>
      </c>
      <c r="AY124" s="217" t="s">
        <v>146</v>
      </c>
    </row>
    <row r="125" spans="1:65" s="14" customFormat="1" ht="10.199999999999999">
      <c r="B125" s="218"/>
      <c r="C125" s="219"/>
      <c r="D125" s="204" t="s">
        <v>156</v>
      </c>
      <c r="E125" s="220" t="s">
        <v>32</v>
      </c>
      <c r="F125" s="221" t="s">
        <v>185</v>
      </c>
      <c r="G125" s="219"/>
      <c r="H125" s="222">
        <v>17.02</v>
      </c>
      <c r="I125" s="223"/>
      <c r="J125" s="219"/>
      <c r="K125" s="219"/>
      <c r="L125" s="224"/>
      <c r="M125" s="225"/>
      <c r="N125" s="226"/>
      <c r="O125" s="226"/>
      <c r="P125" s="226"/>
      <c r="Q125" s="226"/>
      <c r="R125" s="226"/>
      <c r="S125" s="226"/>
      <c r="T125" s="227"/>
      <c r="AT125" s="228" t="s">
        <v>156</v>
      </c>
      <c r="AU125" s="228" t="s">
        <v>90</v>
      </c>
      <c r="AV125" s="14" t="s">
        <v>90</v>
      </c>
      <c r="AW125" s="14" t="s">
        <v>38</v>
      </c>
      <c r="AX125" s="14" t="s">
        <v>81</v>
      </c>
      <c r="AY125" s="228" t="s">
        <v>146</v>
      </c>
    </row>
    <row r="126" spans="1:65" s="15" customFormat="1" ht="10.199999999999999">
      <c r="B126" s="229"/>
      <c r="C126" s="230"/>
      <c r="D126" s="204" t="s">
        <v>156</v>
      </c>
      <c r="E126" s="231" t="s">
        <v>32</v>
      </c>
      <c r="F126" s="232" t="s">
        <v>159</v>
      </c>
      <c r="G126" s="230"/>
      <c r="H126" s="233">
        <v>17.02</v>
      </c>
      <c r="I126" s="234"/>
      <c r="J126" s="230"/>
      <c r="K126" s="230"/>
      <c r="L126" s="235"/>
      <c r="M126" s="236"/>
      <c r="N126" s="237"/>
      <c r="O126" s="237"/>
      <c r="P126" s="237"/>
      <c r="Q126" s="237"/>
      <c r="R126" s="237"/>
      <c r="S126" s="237"/>
      <c r="T126" s="238"/>
      <c r="AT126" s="239" t="s">
        <v>156</v>
      </c>
      <c r="AU126" s="239" t="s">
        <v>90</v>
      </c>
      <c r="AV126" s="15" t="s">
        <v>152</v>
      </c>
      <c r="AW126" s="15" t="s">
        <v>38</v>
      </c>
      <c r="AX126" s="15" t="s">
        <v>40</v>
      </c>
      <c r="AY126" s="239" t="s">
        <v>146</v>
      </c>
    </row>
    <row r="127" spans="1:65" s="2" customFormat="1" ht="21.75" customHeight="1">
      <c r="A127" s="37"/>
      <c r="B127" s="38"/>
      <c r="C127" s="191" t="s">
        <v>186</v>
      </c>
      <c r="D127" s="191" t="s">
        <v>148</v>
      </c>
      <c r="E127" s="192" t="s">
        <v>187</v>
      </c>
      <c r="F127" s="193" t="s">
        <v>188</v>
      </c>
      <c r="G127" s="194" t="s">
        <v>189</v>
      </c>
      <c r="H127" s="195">
        <v>702.76800000000003</v>
      </c>
      <c r="I127" s="196"/>
      <c r="J127" s="197">
        <f>ROUND(I127*H127,2)</f>
        <v>0</v>
      </c>
      <c r="K127" s="193" t="s">
        <v>151</v>
      </c>
      <c r="L127" s="42"/>
      <c r="M127" s="198" t="s">
        <v>32</v>
      </c>
      <c r="N127" s="199" t="s">
        <v>52</v>
      </c>
      <c r="O127" s="67"/>
      <c r="P127" s="200">
        <f>O127*H127</f>
        <v>0</v>
      </c>
      <c r="Q127" s="200">
        <v>3.5400000000000001E-2</v>
      </c>
      <c r="R127" s="200">
        <f>Q127*H127</f>
        <v>24.877987200000003</v>
      </c>
      <c r="S127" s="200">
        <v>0</v>
      </c>
      <c r="T127" s="201">
        <f>S127*H127</f>
        <v>0</v>
      </c>
      <c r="U127" s="37"/>
      <c r="V127" s="37"/>
      <c r="W127" s="37"/>
      <c r="X127" s="37"/>
      <c r="Y127" s="37"/>
      <c r="Z127" s="37"/>
      <c r="AA127" s="37"/>
      <c r="AB127" s="37"/>
      <c r="AC127" s="37"/>
      <c r="AD127" s="37"/>
      <c r="AE127" s="37"/>
      <c r="AR127" s="202" t="s">
        <v>152</v>
      </c>
      <c r="AT127" s="202" t="s">
        <v>148</v>
      </c>
      <c r="AU127" s="202" t="s">
        <v>90</v>
      </c>
      <c r="AY127" s="19" t="s">
        <v>146</v>
      </c>
      <c r="BE127" s="203">
        <f>IF(N127="základní",J127,0)</f>
        <v>0</v>
      </c>
      <c r="BF127" s="203">
        <f>IF(N127="snížená",J127,0)</f>
        <v>0</v>
      </c>
      <c r="BG127" s="203">
        <f>IF(N127="zákl. přenesená",J127,0)</f>
        <v>0</v>
      </c>
      <c r="BH127" s="203">
        <f>IF(N127="sníž. přenesená",J127,0)</f>
        <v>0</v>
      </c>
      <c r="BI127" s="203">
        <f>IF(N127="nulová",J127,0)</f>
        <v>0</v>
      </c>
      <c r="BJ127" s="19" t="s">
        <v>40</v>
      </c>
      <c r="BK127" s="203">
        <f>ROUND(I127*H127,2)</f>
        <v>0</v>
      </c>
      <c r="BL127" s="19" t="s">
        <v>152</v>
      </c>
      <c r="BM127" s="202" t="s">
        <v>190</v>
      </c>
    </row>
    <row r="128" spans="1:65" s="2" customFormat="1" ht="134.4">
      <c r="A128" s="37"/>
      <c r="B128" s="38"/>
      <c r="C128" s="39"/>
      <c r="D128" s="204" t="s">
        <v>154</v>
      </c>
      <c r="E128" s="39"/>
      <c r="F128" s="205" t="s">
        <v>191</v>
      </c>
      <c r="G128" s="39"/>
      <c r="H128" s="39"/>
      <c r="I128" s="112"/>
      <c r="J128" s="39"/>
      <c r="K128" s="39"/>
      <c r="L128" s="42"/>
      <c r="M128" s="206"/>
      <c r="N128" s="207"/>
      <c r="O128" s="67"/>
      <c r="P128" s="67"/>
      <c r="Q128" s="67"/>
      <c r="R128" s="67"/>
      <c r="S128" s="67"/>
      <c r="T128" s="68"/>
      <c r="U128" s="37"/>
      <c r="V128" s="37"/>
      <c r="W128" s="37"/>
      <c r="X128" s="37"/>
      <c r="Y128" s="37"/>
      <c r="Z128" s="37"/>
      <c r="AA128" s="37"/>
      <c r="AB128" s="37"/>
      <c r="AC128" s="37"/>
      <c r="AD128" s="37"/>
      <c r="AE128" s="37"/>
      <c r="AT128" s="19" t="s">
        <v>154</v>
      </c>
      <c r="AU128" s="19" t="s">
        <v>90</v>
      </c>
    </row>
    <row r="129" spans="1:65" s="14" customFormat="1" ht="10.199999999999999">
      <c r="B129" s="218"/>
      <c r="C129" s="219"/>
      <c r="D129" s="204" t="s">
        <v>156</v>
      </c>
      <c r="E129" s="220" t="s">
        <v>32</v>
      </c>
      <c r="F129" s="221" t="s">
        <v>192</v>
      </c>
      <c r="G129" s="219"/>
      <c r="H129" s="222">
        <v>702.76800000000003</v>
      </c>
      <c r="I129" s="223"/>
      <c r="J129" s="219"/>
      <c r="K129" s="219"/>
      <c r="L129" s="224"/>
      <c r="M129" s="225"/>
      <c r="N129" s="226"/>
      <c r="O129" s="226"/>
      <c r="P129" s="226"/>
      <c r="Q129" s="226"/>
      <c r="R129" s="226"/>
      <c r="S129" s="226"/>
      <c r="T129" s="227"/>
      <c r="AT129" s="228" t="s">
        <v>156</v>
      </c>
      <c r="AU129" s="228" t="s">
        <v>90</v>
      </c>
      <c r="AV129" s="14" t="s">
        <v>90</v>
      </c>
      <c r="AW129" s="14" t="s">
        <v>38</v>
      </c>
      <c r="AX129" s="14" t="s">
        <v>40</v>
      </c>
      <c r="AY129" s="228" t="s">
        <v>146</v>
      </c>
    </row>
    <row r="130" spans="1:65" s="2" customFormat="1" ht="21.75" customHeight="1">
      <c r="A130" s="37"/>
      <c r="B130" s="38"/>
      <c r="C130" s="191" t="s">
        <v>193</v>
      </c>
      <c r="D130" s="191" t="s">
        <v>148</v>
      </c>
      <c r="E130" s="192" t="s">
        <v>194</v>
      </c>
      <c r="F130" s="193" t="s">
        <v>195</v>
      </c>
      <c r="G130" s="194" t="s">
        <v>189</v>
      </c>
      <c r="H130" s="195">
        <v>702.76800000000003</v>
      </c>
      <c r="I130" s="196"/>
      <c r="J130" s="197">
        <f>ROUND(I130*H130,2)</f>
        <v>0</v>
      </c>
      <c r="K130" s="193" t="s">
        <v>151</v>
      </c>
      <c r="L130" s="42"/>
      <c r="M130" s="198" t="s">
        <v>32</v>
      </c>
      <c r="N130" s="199" t="s">
        <v>52</v>
      </c>
      <c r="O130" s="67"/>
      <c r="P130" s="200">
        <f>O130*H130</f>
        <v>0</v>
      </c>
      <c r="Q130" s="200">
        <v>0</v>
      </c>
      <c r="R130" s="200">
        <f>Q130*H130</f>
        <v>0</v>
      </c>
      <c r="S130" s="200">
        <v>0</v>
      </c>
      <c r="T130" s="201">
        <f>S130*H130</f>
        <v>0</v>
      </c>
      <c r="U130" s="37"/>
      <c r="V130" s="37"/>
      <c r="W130" s="37"/>
      <c r="X130" s="37"/>
      <c r="Y130" s="37"/>
      <c r="Z130" s="37"/>
      <c r="AA130" s="37"/>
      <c r="AB130" s="37"/>
      <c r="AC130" s="37"/>
      <c r="AD130" s="37"/>
      <c r="AE130" s="37"/>
      <c r="AR130" s="202" t="s">
        <v>152</v>
      </c>
      <c r="AT130" s="202" t="s">
        <v>148</v>
      </c>
      <c r="AU130" s="202" t="s">
        <v>90</v>
      </c>
      <c r="AY130" s="19" t="s">
        <v>146</v>
      </c>
      <c r="BE130" s="203">
        <f>IF(N130="základní",J130,0)</f>
        <v>0</v>
      </c>
      <c r="BF130" s="203">
        <f>IF(N130="snížená",J130,0)</f>
        <v>0</v>
      </c>
      <c r="BG130" s="203">
        <f>IF(N130="zákl. přenesená",J130,0)</f>
        <v>0</v>
      </c>
      <c r="BH130" s="203">
        <f>IF(N130="sníž. přenesená",J130,0)</f>
        <v>0</v>
      </c>
      <c r="BI130" s="203">
        <f>IF(N130="nulová",J130,0)</f>
        <v>0</v>
      </c>
      <c r="BJ130" s="19" t="s">
        <v>40</v>
      </c>
      <c r="BK130" s="203">
        <f>ROUND(I130*H130,2)</f>
        <v>0</v>
      </c>
      <c r="BL130" s="19" t="s">
        <v>152</v>
      </c>
      <c r="BM130" s="202" t="s">
        <v>196</v>
      </c>
    </row>
    <row r="131" spans="1:65" s="2" customFormat="1" ht="201.6">
      <c r="A131" s="37"/>
      <c r="B131" s="38"/>
      <c r="C131" s="39"/>
      <c r="D131" s="204" t="s">
        <v>154</v>
      </c>
      <c r="E131" s="39"/>
      <c r="F131" s="205" t="s">
        <v>197</v>
      </c>
      <c r="G131" s="39"/>
      <c r="H131" s="39"/>
      <c r="I131" s="112"/>
      <c r="J131" s="39"/>
      <c r="K131" s="39"/>
      <c r="L131" s="42"/>
      <c r="M131" s="206"/>
      <c r="N131" s="207"/>
      <c r="O131" s="67"/>
      <c r="P131" s="67"/>
      <c r="Q131" s="67"/>
      <c r="R131" s="67"/>
      <c r="S131" s="67"/>
      <c r="T131" s="68"/>
      <c r="U131" s="37"/>
      <c r="V131" s="37"/>
      <c r="W131" s="37"/>
      <c r="X131" s="37"/>
      <c r="Y131" s="37"/>
      <c r="Z131" s="37"/>
      <c r="AA131" s="37"/>
      <c r="AB131" s="37"/>
      <c r="AC131" s="37"/>
      <c r="AD131" s="37"/>
      <c r="AE131" s="37"/>
      <c r="AT131" s="19" t="s">
        <v>154</v>
      </c>
      <c r="AU131" s="19" t="s">
        <v>90</v>
      </c>
    </row>
    <row r="132" spans="1:65" s="13" customFormat="1" ht="10.199999999999999">
      <c r="B132" s="208"/>
      <c r="C132" s="209"/>
      <c r="D132" s="204" t="s">
        <v>156</v>
      </c>
      <c r="E132" s="210" t="s">
        <v>32</v>
      </c>
      <c r="F132" s="211" t="s">
        <v>198</v>
      </c>
      <c r="G132" s="209"/>
      <c r="H132" s="210" t="s">
        <v>32</v>
      </c>
      <c r="I132" s="212"/>
      <c r="J132" s="209"/>
      <c r="K132" s="209"/>
      <c r="L132" s="213"/>
      <c r="M132" s="214"/>
      <c r="N132" s="215"/>
      <c r="O132" s="215"/>
      <c r="P132" s="215"/>
      <c r="Q132" s="215"/>
      <c r="R132" s="215"/>
      <c r="S132" s="215"/>
      <c r="T132" s="216"/>
      <c r="AT132" s="217" t="s">
        <v>156</v>
      </c>
      <c r="AU132" s="217" t="s">
        <v>90</v>
      </c>
      <c r="AV132" s="13" t="s">
        <v>40</v>
      </c>
      <c r="AW132" s="13" t="s">
        <v>38</v>
      </c>
      <c r="AX132" s="13" t="s">
        <v>81</v>
      </c>
      <c r="AY132" s="217" t="s">
        <v>146</v>
      </c>
    </row>
    <row r="133" spans="1:65" s="13" customFormat="1" ht="10.199999999999999">
      <c r="B133" s="208"/>
      <c r="C133" s="209"/>
      <c r="D133" s="204" t="s">
        <v>156</v>
      </c>
      <c r="E133" s="210" t="s">
        <v>32</v>
      </c>
      <c r="F133" s="211" t="s">
        <v>157</v>
      </c>
      <c r="G133" s="209"/>
      <c r="H133" s="210" t="s">
        <v>32</v>
      </c>
      <c r="I133" s="212"/>
      <c r="J133" s="209"/>
      <c r="K133" s="209"/>
      <c r="L133" s="213"/>
      <c r="M133" s="214"/>
      <c r="N133" s="215"/>
      <c r="O133" s="215"/>
      <c r="P133" s="215"/>
      <c r="Q133" s="215"/>
      <c r="R133" s="215"/>
      <c r="S133" s="215"/>
      <c r="T133" s="216"/>
      <c r="AT133" s="217" t="s">
        <v>156</v>
      </c>
      <c r="AU133" s="217" t="s">
        <v>90</v>
      </c>
      <c r="AV133" s="13" t="s">
        <v>40</v>
      </c>
      <c r="AW133" s="13" t="s">
        <v>38</v>
      </c>
      <c r="AX133" s="13" t="s">
        <v>81</v>
      </c>
      <c r="AY133" s="217" t="s">
        <v>146</v>
      </c>
    </row>
    <row r="134" spans="1:65" s="13" customFormat="1" ht="10.199999999999999">
      <c r="B134" s="208"/>
      <c r="C134" s="209"/>
      <c r="D134" s="204" t="s">
        <v>156</v>
      </c>
      <c r="E134" s="210" t="s">
        <v>32</v>
      </c>
      <c r="F134" s="211" t="s">
        <v>199</v>
      </c>
      <c r="G134" s="209"/>
      <c r="H134" s="210" t="s">
        <v>32</v>
      </c>
      <c r="I134" s="212"/>
      <c r="J134" s="209"/>
      <c r="K134" s="209"/>
      <c r="L134" s="213"/>
      <c r="M134" s="214"/>
      <c r="N134" s="215"/>
      <c r="O134" s="215"/>
      <c r="P134" s="215"/>
      <c r="Q134" s="215"/>
      <c r="R134" s="215"/>
      <c r="S134" s="215"/>
      <c r="T134" s="216"/>
      <c r="AT134" s="217" t="s">
        <v>156</v>
      </c>
      <c r="AU134" s="217" t="s">
        <v>90</v>
      </c>
      <c r="AV134" s="13" t="s">
        <v>40</v>
      </c>
      <c r="AW134" s="13" t="s">
        <v>38</v>
      </c>
      <c r="AX134" s="13" t="s">
        <v>81</v>
      </c>
      <c r="AY134" s="217" t="s">
        <v>146</v>
      </c>
    </row>
    <row r="135" spans="1:65" s="13" customFormat="1" ht="10.199999999999999">
      <c r="B135" s="208"/>
      <c r="C135" s="209"/>
      <c r="D135" s="204" t="s">
        <v>156</v>
      </c>
      <c r="E135" s="210" t="s">
        <v>32</v>
      </c>
      <c r="F135" s="211" t="s">
        <v>200</v>
      </c>
      <c r="G135" s="209"/>
      <c r="H135" s="210" t="s">
        <v>32</v>
      </c>
      <c r="I135" s="212"/>
      <c r="J135" s="209"/>
      <c r="K135" s="209"/>
      <c r="L135" s="213"/>
      <c r="M135" s="214"/>
      <c r="N135" s="215"/>
      <c r="O135" s="215"/>
      <c r="P135" s="215"/>
      <c r="Q135" s="215"/>
      <c r="R135" s="215"/>
      <c r="S135" s="215"/>
      <c r="T135" s="216"/>
      <c r="AT135" s="217" t="s">
        <v>156</v>
      </c>
      <c r="AU135" s="217" t="s">
        <v>90</v>
      </c>
      <c r="AV135" s="13" t="s">
        <v>40</v>
      </c>
      <c r="AW135" s="13" t="s">
        <v>38</v>
      </c>
      <c r="AX135" s="13" t="s">
        <v>81</v>
      </c>
      <c r="AY135" s="217" t="s">
        <v>146</v>
      </c>
    </row>
    <row r="136" spans="1:65" s="14" customFormat="1" ht="10.199999999999999">
      <c r="B136" s="218"/>
      <c r="C136" s="219"/>
      <c r="D136" s="204" t="s">
        <v>156</v>
      </c>
      <c r="E136" s="220" t="s">
        <v>32</v>
      </c>
      <c r="F136" s="221" t="s">
        <v>201</v>
      </c>
      <c r="G136" s="219"/>
      <c r="H136" s="222">
        <v>619.69100000000003</v>
      </c>
      <c r="I136" s="223"/>
      <c r="J136" s="219"/>
      <c r="K136" s="219"/>
      <c r="L136" s="224"/>
      <c r="M136" s="225"/>
      <c r="N136" s="226"/>
      <c r="O136" s="226"/>
      <c r="P136" s="226"/>
      <c r="Q136" s="226"/>
      <c r="R136" s="226"/>
      <c r="S136" s="226"/>
      <c r="T136" s="227"/>
      <c r="AT136" s="228" t="s">
        <v>156</v>
      </c>
      <c r="AU136" s="228" t="s">
        <v>90</v>
      </c>
      <c r="AV136" s="14" t="s">
        <v>90</v>
      </c>
      <c r="AW136" s="14" t="s">
        <v>38</v>
      </c>
      <c r="AX136" s="14" t="s">
        <v>81</v>
      </c>
      <c r="AY136" s="228" t="s">
        <v>146</v>
      </c>
    </row>
    <row r="137" spans="1:65" s="14" customFormat="1" ht="10.199999999999999">
      <c r="B137" s="218"/>
      <c r="C137" s="219"/>
      <c r="D137" s="204" t="s">
        <v>156</v>
      </c>
      <c r="E137" s="220" t="s">
        <v>32</v>
      </c>
      <c r="F137" s="221" t="s">
        <v>202</v>
      </c>
      <c r="G137" s="219"/>
      <c r="H137" s="222">
        <v>5.532</v>
      </c>
      <c r="I137" s="223"/>
      <c r="J137" s="219"/>
      <c r="K137" s="219"/>
      <c r="L137" s="224"/>
      <c r="M137" s="225"/>
      <c r="N137" s="226"/>
      <c r="O137" s="226"/>
      <c r="P137" s="226"/>
      <c r="Q137" s="226"/>
      <c r="R137" s="226"/>
      <c r="S137" s="226"/>
      <c r="T137" s="227"/>
      <c r="AT137" s="228" t="s">
        <v>156</v>
      </c>
      <c r="AU137" s="228" t="s">
        <v>90</v>
      </c>
      <c r="AV137" s="14" t="s">
        <v>90</v>
      </c>
      <c r="AW137" s="14" t="s">
        <v>38</v>
      </c>
      <c r="AX137" s="14" t="s">
        <v>81</v>
      </c>
      <c r="AY137" s="228" t="s">
        <v>146</v>
      </c>
    </row>
    <row r="138" spans="1:65" s="14" customFormat="1" ht="10.199999999999999">
      <c r="B138" s="218"/>
      <c r="C138" s="219"/>
      <c r="D138" s="204" t="s">
        <v>156</v>
      </c>
      <c r="E138" s="220" t="s">
        <v>32</v>
      </c>
      <c r="F138" s="221" t="s">
        <v>203</v>
      </c>
      <c r="G138" s="219"/>
      <c r="H138" s="222">
        <v>77.545000000000002</v>
      </c>
      <c r="I138" s="223"/>
      <c r="J138" s="219"/>
      <c r="K138" s="219"/>
      <c r="L138" s="224"/>
      <c r="M138" s="225"/>
      <c r="N138" s="226"/>
      <c r="O138" s="226"/>
      <c r="P138" s="226"/>
      <c r="Q138" s="226"/>
      <c r="R138" s="226"/>
      <c r="S138" s="226"/>
      <c r="T138" s="227"/>
      <c r="AT138" s="228" t="s">
        <v>156</v>
      </c>
      <c r="AU138" s="228" t="s">
        <v>90</v>
      </c>
      <c r="AV138" s="14" t="s">
        <v>90</v>
      </c>
      <c r="AW138" s="14" t="s">
        <v>38</v>
      </c>
      <c r="AX138" s="14" t="s">
        <v>81</v>
      </c>
      <c r="AY138" s="228" t="s">
        <v>146</v>
      </c>
    </row>
    <row r="139" spans="1:65" s="15" customFormat="1" ht="10.199999999999999">
      <c r="B139" s="229"/>
      <c r="C139" s="230"/>
      <c r="D139" s="204" t="s">
        <v>156</v>
      </c>
      <c r="E139" s="231" t="s">
        <v>32</v>
      </c>
      <c r="F139" s="232" t="s">
        <v>159</v>
      </c>
      <c r="G139" s="230"/>
      <c r="H139" s="233">
        <v>702.76800000000003</v>
      </c>
      <c r="I139" s="234"/>
      <c r="J139" s="230"/>
      <c r="K139" s="230"/>
      <c r="L139" s="235"/>
      <c r="M139" s="236"/>
      <c r="N139" s="237"/>
      <c r="O139" s="237"/>
      <c r="P139" s="237"/>
      <c r="Q139" s="237"/>
      <c r="R139" s="237"/>
      <c r="S139" s="237"/>
      <c r="T139" s="238"/>
      <c r="AT139" s="239" t="s">
        <v>156</v>
      </c>
      <c r="AU139" s="239" t="s">
        <v>90</v>
      </c>
      <c r="AV139" s="15" t="s">
        <v>152</v>
      </c>
      <c r="AW139" s="15" t="s">
        <v>38</v>
      </c>
      <c r="AX139" s="15" t="s">
        <v>40</v>
      </c>
      <c r="AY139" s="239" t="s">
        <v>146</v>
      </c>
    </row>
    <row r="140" spans="1:65" s="2" customFormat="1" ht="21.75" customHeight="1">
      <c r="A140" s="37"/>
      <c r="B140" s="38"/>
      <c r="C140" s="191" t="s">
        <v>204</v>
      </c>
      <c r="D140" s="191" t="s">
        <v>148</v>
      </c>
      <c r="E140" s="192" t="s">
        <v>205</v>
      </c>
      <c r="F140" s="193" t="s">
        <v>206</v>
      </c>
      <c r="G140" s="194" t="s">
        <v>189</v>
      </c>
      <c r="H140" s="195">
        <v>210.83</v>
      </c>
      <c r="I140" s="196"/>
      <c r="J140" s="197">
        <f>ROUND(I140*H140,2)</f>
        <v>0</v>
      </c>
      <c r="K140" s="193" t="s">
        <v>151</v>
      </c>
      <c r="L140" s="42"/>
      <c r="M140" s="198" t="s">
        <v>32</v>
      </c>
      <c r="N140" s="199" t="s">
        <v>52</v>
      </c>
      <c r="O140" s="67"/>
      <c r="P140" s="200">
        <f>O140*H140</f>
        <v>0</v>
      </c>
      <c r="Q140" s="200">
        <v>0</v>
      </c>
      <c r="R140" s="200">
        <f>Q140*H140</f>
        <v>0</v>
      </c>
      <c r="S140" s="200">
        <v>0</v>
      </c>
      <c r="T140" s="201">
        <f>S140*H140</f>
        <v>0</v>
      </c>
      <c r="U140" s="37"/>
      <c r="V140" s="37"/>
      <c r="W140" s="37"/>
      <c r="X140" s="37"/>
      <c r="Y140" s="37"/>
      <c r="Z140" s="37"/>
      <c r="AA140" s="37"/>
      <c r="AB140" s="37"/>
      <c r="AC140" s="37"/>
      <c r="AD140" s="37"/>
      <c r="AE140" s="37"/>
      <c r="AR140" s="202" t="s">
        <v>152</v>
      </c>
      <c r="AT140" s="202" t="s">
        <v>148</v>
      </c>
      <c r="AU140" s="202" t="s">
        <v>90</v>
      </c>
      <c r="AY140" s="19" t="s">
        <v>146</v>
      </c>
      <c r="BE140" s="203">
        <f>IF(N140="základní",J140,0)</f>
        <v>0</v>
      </c>
      <c r="BF140" s="203">
        <f>IF(N140="snížená",J140,0)</f>
        <v>0</v>
      </c>
      <c r="BG140" s="203">
        <f>IF(N140="zákl. přenesená",J140,0)</f>
        <v>0</v>
      </c>
      <c r="BH140" s="203">
        <f>IF(N140="sníž. přenesená",J140,0)</f>
        <v>0</v>
      </c>
      <c r="BI140" s="203">
        <f>IF(N140="nulová",J140,0)</f>
        <v>0</v>
      </c>
      <c r="BJ140" s="19" t="s">
        <v>40</v>
      </c>
      <c r="BK140" s="203">
        <f>ROUND(I140*H140,2)</f>
        <v>0</v>
      </c>
      <c r="BL140" s="19" t="s">
        <v>152</v>
      </c>
      <c r="BM140" s="202" t="s">
        <v>207</v>
      </c>
    </row>
    <row r="141" spans="1:65" s="2" customFormat="1" ht="201.6">
      <c r="A141" s="37"/>
      <c r="B141" s="38"/>
      <c r="C141" s="39"/>
      <c r="D141" s="204" t="s">
        <v>154</v>
      </c>
      <c r="E141" s="39"/>
      <c r="F141" s="205" t="s">
        <v>197</v>
      </c>
      <c r="G141" s="39"/>
      <c r="H141" s="39"/>
      <c r="I141" s="112"/>
      <c r="J141" s="39"/>
      <c r="K141" s="39"/>
      <c r="L141" s="42"/>
      <c r="M141" s="206"/>
      <c r="N141" s="207"/>
      <c r="O141" s="67"/>
      <c r="P141" s="67"/>
      <c r="Q141" s="67"/>
      <c r="R141" s="67"/>
      <c r="S141" s="67"/>
      <c r="T141" s="68"/>
      <c r="U141" s="37"/>
      <c r="V141" s="37"/>
      <c r="W141" s="37"/>
      <c r="X141" s="37"/>
      <c r="Y141" s="37"/>
      <c r="Z141" s="37"/>
      <c r="AA141" s="37"/>
      <c r="AB141" s="37"/>
      <c r="AC141" s="37"/>
      <c r="AD141" s="37"/>
      <c r="AE141" s="37"/>
      <c r="AT141" s="19" t="s">
        <v>154</v>
      </c>
      <c r="AU141" s="19" t="s">
        <v>90</v>
      </c>
    </row>
    <row r="142" spans="1:65" s="14" customFormat="1" ht="10.199999999999999">
      <c r="B142" s="218"/>
      <c r="C142" s="219"/>
      <c r="D142" s="204" t="s">
        <v>156</v>
      </c>
      <c r="E142" s="220" t="s">
        <v>32</v>
      </c>
      <c r="F142" s="221" t="s">
        <v>208</v>
      </c>
      <c r="G142" s="219"/>
      <c r="H142" s="222">
        <v>210.83</v>
      </c>
      <c r="I142" s="223"/>
      <c r="J142" s="219"/>
      <c r="K142" s="219"/>
      <c r="L142" s="224"/>
      <c r="M142" s="225"/>
      <c r="N142" s="226"/>
      <c r="O142" s="226"/>
      <c r="P142" s="226"/>
      <c r="Q142" s="226"/>
      <c r="R142" s="226"/>
      <c r="S142" s="226"/>
      <c r="T142" s="227"/>
      <c r="AT142" s="228" t="s">
        <v>156</v>
      </c>
      <c r="AU142" s="228" t="s">
        <v>90</v>
      </c>
      <c r="AV142" s="14" t="s">
        <v>90</v>
      </c>
      <c r="AW142" s="14" t="s">
        <v>38</v>
      </c>
      <c r="AX142" s="14" t="s">
        <v>40</v>
      </c>
      <c r="AY142" s="228" t="s">
        <v>146</v>
      </c>
    </row>
    <row r="143" spans="1:65" s="2" customFormat="1" ht="21.75" customHeight="1">
      <c r="A143" s="37"/>
      <c r="B143" s="38"/>
      <c r="C143" s="191" t="s">
        <v>209</v>
      </c>
      <c r="D143" s="191" t="s">
        <v>148</v>
      </c>
      <c r="E143" s="192" t="s">
        <v>210</v>
      </c>
      <c r="F143" s="193" t="s">
        <v>211</v>
      </c>
      <c r="G143" s="194" t="s">
        <v>189</v>
      </c>
      <c r="H143" s="195">
        <v>44.005000000000003</v>
      </c>
      <c r="I143" s="196"/>
      <c r="J143" s="197">
        <f>ROUND(I143*H143,2)</f>
        <v>0</v>
      </c>
      <c r="K143" s="193" t="s">
        <v>151</v>
      </c>
      <c r="L143" s="42"/>
      <c r="M143" s="198" t="s">
        <v>32</v>
      </c>
      <c r="N143" s="199" t="s">
        <v>52</v>
      </c>
      <c r="O143" s="67"/>
      <c r="P143" s="200">
        <f>O143*H143</f>
        <v>0</v>
      </c>
      <c r="Q143" s="200">
        <v>0</v>
      </c>
      <c r="R143" s="200">
        <f>Q143*H143</f>
        <v>0</v>
      </c>
      <c r="S143" s="200">
        <v>0</v>
      </c>
      <c r="T143" s="201">
        <f>S143*H143</f>
        <v>0</v>
      </c>
      <c r="U143" s="37"/>
      <c r="V143" s="37"/>
      <c r="W143" s="37"/>
      <c r="X143" s="37"/>
      <c r="Y143" s="37"/>
      <c r="Z143" s="37"/>
      <c r="AA143" s="37"/>
      <c r="AB143" s="37"/>
      <c r="AC143" s="37"/>
      <c r="AD143" s="37"/>
      <c r="AE143" s="37"/>
      <c r="AR143" s="202" t="s">
        <v>152</v>
      </c>
      <c r="AT143" s="202" t="s">
        <v>148</v>
      </c>
      <c r="AU143" s="202" t="s">
        <v>90</v>
      </c>
      <c r="AY143" s="19" t="s">
        <v>146</v>
      </c>
      <c r="BE143" s="203">
        <f>IF(N143="základní",J143,0)</f>
        <v>0</v>
      </c>
      <c r="BF143" s="203">
        <f>IF(N143="snížená",J143,0)</f>
        <v>0</v>
      </c>
      <c r="BG143" s="203">
        <f>IF(N143="zákl. přenesená",J143,0)</f>
        <v>0</v>
      </c>
      <c r="BH143" s="203">
        <f>IF(N143="sníž. přenesená",J143,0)</f>
        <v>0</v>
      </c>
      <c r="BI143" s="203">
        <f>IF(N143="nulová",J143,0)</f>
        <v>0</v>
      </c>
      <c r="BJ143" s="19" t="s">
        <v>40</v>
      </c>
      <c r="BK143" s="203">
        <f>ROUND(I143*H143,2)</f>
        <v>0</v>
      </c>
      <c r="BL143" s="19" t="s">
        <v>152</v>
      </c>
      <c r="BM143" s="202" t="s">
        <v>212</v>
      </c>
    </row>
    <row r="144" spans="1:65" s="2" customFormat="1" ht="105.6">
      <c r="A144" s="37"/>
      <c r="B144" s="38"/>
      <c r="C144" s="39"/>
      <c r="D144" s="204" t="s">
        <v>154</v>
      </c>
      <c r="E144" s="39"/>
      <c r="F144" s="205" t="s">
        <v>213</v>
      </c>
      <c r="G144" s="39"/>
      <c r="H144" s="39"/>
      <c r="I144" s="112"/>
      <c r="J144" s="39"/>
      <c r="K144" s="39"/>
      <c r="L144" s="42"/>
      <c r="M144" s="206"/>
      <c r="N144" s="207"/>
      <c r="O144" s="67"/>
      <c r="P144" s="67"/>
      <c r="Q144" s="67"/>
      <c r="R144" s="67"/>
      <c r="S144" s="67"/>
      <c r="T144" s="68"/>
      <c r="U144" s="37"/>
      <c r="V144" s="37"/>
      <c r="W144" s="37"/>
      <c r="X144" s="37"/>
      <c r="Y144" s="37"/>
      <c r="Z144" s="37"/>
      <c r="AA144" s="37"/>
      <c r="AB144" s="37"/>
      <c r="AC144" s="37"/>
      <c r="AD144" s="37"/>
      <c r="AE144" s="37"/>
      <c r="AT144" s="19" t="s">
        <v>154</v>
      </c>
      <c r="AU144" s="19" t="s">
        <v>90</v>
      </c>
    </row>
    <row r="145" spans="1:65" s="2" customFormat="1" ht="19.2">
      <c r="A145" s="37"/>
      <c r="B145" s="38"/>
      <c r="C145" s="39"/>
      <c r="D145" s="204" t="s">
        <v>164</v>
      </c>
      <c r="E145" s="39"/>
      <c r="F145" s="205" t="s">
        <v>214</v>
      </c>
      <c r="G145" s="39"/>
      <c r="H145" s="39"/>
      <c r="I145" s="112"/>
      <c r="J145" s="39"/>
      <c r="K145" s="39"/>
      <c r="L145" s="42"/>
      <c r="M145" s="206"/>
      <c r="N145" s="207"/>
      <c r="O145" s="67"/>
      <c r="P145" s="67"/>
      <c r="Q145" s="67"/>
      <c r="R145" s="67"/>
      <c r="S145" s="67"/>
      <c r="T145" s="68"/>
      <c r="U145" s="37"/>
      <c r="V145" s="37"/>
      <c r="W145" s="37"/>
      <c r="X145" s="37"/>
      <c r="Y145" s="37"/>
      <c r="Z145" s="37"/>
      <c r="AA145" s="37"/>
      <c r="AB145" s="37"/>
      <c r="AC145" s="37"/>
      <c r="AD145" s="37"/>
      <c r="AE145" s="37"/>
      <c r="AT145" s="19" t="s">
        <v>164</v>
      </c>
      <c r="AU145" s="19" t="s">
        <v>90</v>
      </c>
    </row>
    <row r="146" spans="1:65" s="13" customFormat="1" ht="10.199999999999999">
      <c r="B146" s="208"/>
      <c r="C146" s="209"/>
      <c r="D146" s="204" t="s">
        <v>156</v>
      </c>
      <c r="E146" s="210" t="s">
        <v>32</v>
      </c>
      <c r="F146" s="211" t="s">
        <v>198</v>
      </c>
      <c r="G146" s="209"/>
      <c r="H146" s="210" t="s">
        <v>32</v>
      </c>
      <c r="I146" s="212"/>
      <c r="J146" s="209"/>
      <c r="K146" s="209"/>
      <c r="L146" s="213"/>
      <c r="M146" s="214"/>
      <c r="N146" s="215"/>
      <c r="O146" s="215"/>
      <c r="P146" s="215"/>
      <c r="Q146" s="215"/>
      <c r="R146" s="215"/>
      <c r="S146" s="215"/>
      <c r="T146" s="216"/>
      <c r="AT146" s="217" t="s">
        <v>156</v>
      </c>
      <c r="AU146" s="217" t="s">
        <v>90</v>
      </c>
      <c r="AV146" s="13" t="s">
        <v>40</v>
      </c>
      <c r="AW146" s="13" t="s">
        <v>38</v>
      </c>
      <c r="AX146" s="13" t="s">
        <v>81</v>
      </c>
      <c r="AY146" s="217" t="s">
        <v>146</v>
      </c>
    </row>
    <row r="147" spans="1:65" s="13" customFormat="1" ht="10.199999999999999">
      <c r="B147" s="208"/>
      <c r="C147" s="209"/>
      <c r="D147" s="204" t="s">
        <v>156</v>
      </c>
      <c r="E147" s="210" t="s">
        <v>32</v>
      </c>
      <c r="F147" s="211" t="s">
        <v>157</v>
      </c>
      <c r="G147" s="209"/>
      <c r="H147" s="210" t="s">
        <v>32</v>
      </c>
      <c r="I147" s="212"/>
      <c r="J147" s="209"/>
      <c r="K147" s="209"/>
      <c r="L147" s="213"/>
      <c r="M147" s="214"/>
      <c r="N147" s="215"/>
      <c r="O147" s="215"/>
      <c r="P147" s="215"/>
      <c r="Q147" s="215"/>
      <c r="R147" s="215"/>
      <c r="S147" s="215"/>
      <c r="T147" s="216"/>
      <c r="AT147" s="217" t="s">
        <v>156</v>
      </c>
      <c r="AU147" s="217" t="s">
        <v>90</v>
      </c>
      <c r="AV147" s="13" t="s">
        <v>40</v>
      </c>
      <c r="AW147" s="13" t="s">
        <v>38</v>
      </c>
      <c r="AX147" s="13" t="s">
        <v>81</v>
      </c>
      <c r="AY147" s="217" t="s">
        <v>146</v>
      </c>
    </row>
    <row r="148" spans="1:65" s="13" customFormat="1" ht="10.199999999999999">
      <c r="B148" s="208"/>
      <c r="C148" s="209"/>
      <c r="D148" s="204" t="s">
        <v>156</v>
      </c>
      <c r="E148" s="210" t="s">
        <v>32</v>
      </c>
      <c r="F148" s="211" t="s">
        <v>199</v>
      </c>
      <c r="G148" s="209"/>
      <c r="H148" s="210" t="s">
        <v>32</v>
      </c>
      <c r="I148" s="212"/>
      <c r="J148" s="209"/>
      <c r="K148" s="209"/>
      <c r="L148" s="213"/>
      <c r="M148" s="214"/>
      <c r="N148" s="215"/>
      <c r="O148" s="215"/>
      <c r="P148" s="215"/>
      <c r="Q148" s="215"/>
      <c r="R148" s="215"/>
      <c r="S148" s="215"/>
      <c r="T148" s="216"/>
      <c r="AT148" s="217" t="s">
        <v>156</v>
      </c>
      <c r="AU148" s="217" t="s">
        <v>90</v>
      </c>
      <c r="AV148" s="13" t="s">
        <v>40</v>
      </c>
      <c r="AW148" s="13" t="s">
        <v>38</v>
      </c>
      <c r="AX148" s="13" t="s">
        <v>81</v>
      </c>
      <c r="AY148" s="217" t="s">
        <v>146</v>
      </c>
    </row>
    <row r="149" spans="1:65" s="14" customFormat="1" ht="10.199999999999999">
      <c r="B149" s="218"/>
      <c r="C149" s="219"/>
      <c r="D149" s="204" t="s">
        <v>156</v>
      </c>
      <c r="E149" s="220" t="s">
        <v>32</v>
      </c>
      <c r="F149" s="221" t="s">
        <v>215</v>
      </c>
      <c r="G149" s="219"/>
      <c r="H149" s="222">
        <v>44.005000000000003</v>
      </c>
      <c r="I149" s="223"/>
      <c r="J149" s="219"/>
      <c r="K149" s="219"/>
      <c r="L149" s="224"/>
      <c r="M149" s="225"/>
      <c r="N149" s="226"/>
      <c r="O149" s="226"/>
      <c r="P149" s="226"/>
      <c r="Q149" s="226"/>
      <c r="R149" s="226"/>
      <c r="S149" s="226"/>
      <c r="T149" s="227"/>
      <c r="AT149" s="228" t="s">
        <v>156</v>
      </c>
      <c r="AU149" s="228" t="s">
        <v>90</v>
      </c>
      <c r="AV149" s="14" t="s">
        <v>90</v>
      </c>
      <c r="AW149" s="14" t="s">
        <v>38</v>
      </c>
      <c r="AX149" s="14" t="s">
        <v>81</v>
      </c>
      <c r="AY149" s="228" t="s">
        <v>146</v>
      </c>
    </row>
    <row r="150" spans="1:65" s="15" customFormat="1" ht="10.199999999999999">
      <c r="B150" s="229"/>
      <c r="C150" s="230"/>
      <c r="D150" s="204" t="s">
        <v>156</v>
      </c>
      <c r="E150" s="231" t="s">
        <v>32</v>
      </c>
      <c r="F150" s="232" t="s">
        <v>159</v>
      </c>
      <c r="G150" s="230"/>
      <c r="H150" s="233">
        <v>44.005000000000003</v>
      </c>
      <c r="I150" s="234"/>
      <c r="J150" s="230"/>
      <c r="K150" s="230"/>
      <c r="L150" s="235"/>
      <c r="M150" s="236"/>
      <c r="N150" s="237"/>
      <c r="O150" s="237"/>
      <c r="P150" s="237"/>
      <c r="Q150" s="237"/>
      <c r="R150" s="237"/>
      <c r="S150" s="237"/>
      <c r="T150" s="238"/>
      <c r="AT150" s="239" t="s">
        <v>156</v>
      </c>
      <c r="AU150" s="239" t="s">
        <v>90</v>
      </c>
      <c r="AV150" s="15" t="s">
        <v>152</v>
      </c>
      <c r="AW150" s="15" t="s">
        <v>38</v>
      </c>
      <c r="AX150" s="15" t="s">
        <v>40</v>
      </c>
      <c r="AY150" s="239" t="s">
        <v>146</v>
      </c>
    </row>
    <row r="151" spans="1:65" s="2" customFormat="1" ht="21.75" customHeight="1">
      <c r="A151" s="37"/>
      <c r="B151" s="38"/>
      <c r="C151" s="191" t="s">
        <v>216</v>
      </c>
      <c r="D151" s="191" t="s">
        <v>148</v>
      </c>
      <c r="E151" s="192" t="s">
        <v>217</v>
      </c>
      <c r="F151" s="193" t="s">
        <v>218</v>
      </c>
      <c r="G151" s="194" t="s">
        <v>189</v>
      </c>
      <c r="H151" s="195">
        <v>13.202</v>
      </c>
      <c r="I151" s="196"/>
      <c r="J151" s="197">
        <f>ROUND(I151*H151,2)</f>
        <v>0</v>
      </c>
      <c r="K151" s="193" t="s">
        <v>151</v>
      </c>
      <c r="L151" s="42"/>
      <c r="M151" s="198" t="s">
        <v>32</v>
      </c>
      <c r="N151" s="199" t="s">
        <v>52</v>
      </c>
      <c r="O151" s="67"/>
      <c r="P151" s="200">
        <f>O151*H151</f>
        <v>0</v>
      </c>
      <c r="Q151" s="200">
        <v>0</v>
      </c>
      <c r="R151" s="200">
        <f>Q151*H151</f>
        <v>0</v>
      </c>
      <c r="S151" s="200">
        <v>0</v>
      </c>
      <c r="T151" s="201">
        <f>S151*H151</f>
        <v>0</v>
      </c>
      <c r="U151" s="37"/>
      <c r="V151" s="37"/>
      <c r="W151" s="37"/>
      <c r="X151" s="37"/>
      <c r="Y151" s="37"/>
      <c r="Z151" s="37"/>
      <c r="AA151" s="37"/>
      <c r="AB151" s="37"/>
      <c r="AC151" s="37"/>
      <c r="AD151" s="37"/>
      <c r="AE151" s="37"/>
      <c r="AR151" s="202" t="s">
        <v>152</v>
      </c>
      <c r="AT151" s="202" t="s">
        <v>148</v>
      </c>
      <c r="AU151" s="202" t="s">
        <v>90</v>
      </c>
      <c r="AY151" s="19" t="s">
        <v>146</v>
      </c>
      <c r="BE151" s="203">
        <f>IF(N151="základní",J151,0)</f>
        <v>0</v>
      </c>
      <c r="BF151" s="203">
        <f>IF(N151="snížená",J151,0)</f>
        <v>0</v>
      </c>
      <c r="BG151" s="203">
        <f>IF(N151="zákl. přenesená",J151,0)</f>
        <v>0</v>
      </c>
      <c r="BH151" s="203">
        <f>IF(N151="sníž. přenesená",J151,0)</f>
        <v>0</v>
      </c>
      <c r="BI151" s="203">
        <f>IF(N151="nulová",J151,0)</f>
        <v>0</v>
      </c>
      <c r="BJ151" s="19" t="s">
        <v>40</v>
      </c>
      <c r="BK151" s="203">
        <f>ROUND(I151*H151,2)</f>
        <v>0</v>
      </c>
      <c r="BL151" s="19" t="s">
        <v>152</v>
      </c>
      <c r="BM151" s="202" t="s">
        <v>219</v>
      </c>
    </row>
    <row r="152" spans="1:65" s="2" customFormat="1" ht="105.6">
      <c r="A152" s="37"/>
      <c r="B152" s="38"/>
      <c r="C152" s="39"/>
      <c r="D152" s="204" t="s">
        <v>154</v>
      </c>
      <c r="E152" s="39"/>
      <c r="F152" s="205" t="s">
        <v>213</v>
      </c>
      <c r="G152" s="39"/>
      <c r="H152" s="39"/>
      <c r="I152" s="112"/>
      <c r="J152" s="39"/>
      <c r="K152" s="39"/>
      <c r="L152" s="42"/>
      <c r="M152" s="206"/>
      <c r="N152" s="207"/>
      <c r="O152" s="67"/>
      <c r="P152" s="67"/>
      <c r="Q152" s="67"/>
      <c r="R152" s="67"/>
      <c r="S152" s="67"/>
      <c r="T152" s="68"/>
      <c r="U152" s="37"/>
      <c r="V152" s="37"/>
      <c r="W152" s="37"/>
      <c r="X152" s="37"/>
      <c r="Y152" s="37"/>
      <c r="Z152" s="37"/>
      <c r="AA152" s="37"/>
      <c r="AB152" s="37"/>
      <c r="AC152" s="37"/>
      <c r="AD152" s="37"/>
      <c r="AE152" s="37"/>
      <c r="AT152" s="19" t="s">
        <v>154</v>
      </c>
      <c r="AU152" s="19" t="s">
        <v>90</v>
      </c>
    </row>
    <row r="153" spans="1:65" s="14" customFormat="1" ht="10.199999999999999">
      <c r="B153" s="218"/>
      <c r="C153" s="219"/>
      <c r="D153" s="204" t="s">
        <v>156</v>
      </c>
      <c r="E153" s="220" t="s">
        <v>32</v>
      </c>
      <c r="F153" s="221" t="s">
        <v>220</v>
      </c>
      <c r="G153" s="219"/>
      <c r="H153" s="222">
        <v>13.202</v>
      </c>
      <c r="I153" s="223"/>
      <c r="J153" s="219"/>
      <c r="K153" s="219"/>
      <c r="L153" s="224"/>
      <c r="M153" s="225"/>
      <c r="N153" s="226"/>
      <c r="O153" s="226"/>
      <c r="P153" s="226"/>
      <c r="Q153" s="226"/>
      <c r="R153" s="226"/>
      <c r="S153" s="226"/>
      <c r="T153" s="227"/>
      <c r="AT153" s="228" t="s">
        <v>156</v>
      </c>
      <c r="AU153" s="228" t="s">
        <v>90</v>
      </c>
      <c r="AV153" s="14" t="s">
        <v>90</v>
      </c>
      <c r="AW153" s="14" t="s">
        <v>38</v>
      </c>
      <c r="AX153" s="14" t="s">
        <v>40</v>
      </c>
      <c r="AY153" s="228" t="s">
        <v>146</v>
      </c>
    </row>
    <row r="154" spans="1:65" s="2" customFormat="1" ht="21.75" customHeight="1">
      <c r="A154" s="37"/>
      <c r="B154" s="38"/>
      <c r="C154" s="191" t="s">
        <v>221</v>
      </c>
      <c r="D154" s="191" t="s">
        <v>148</v>
      </c>
      <c r="E154" s="192" t="s">
        <v>222</v>
      </c>
      <c r="F154" s="193" t="s">
        <v>223</v>
      </c>
      <c r="G154" s="194" t="s">
        <v>189</v>
      </c>
      <c r="H154" s="195">
        <v>41.42</v>
      </c>
      <c r="I154" s="196"/>
      <c r="J154" s="197">
        <f>ROUND(I154*H154,2)</f>
        <v>0</v>
      </c>
      <c r="K154" s="193" t="s">
        <v>151</v>
      </c>
      <c r="L154" s="42"/>
      <c r="M154" s="198" t="s">
        <v>32</v>
      </c>
      <c r="N154" s="199" t="s">
        <v>52</v>
      </c>
      <c r="O154" s="67"/>
      <c r="P154" s="200">
        <f>O154*H154</f>
        <v>0</v>
      </c>
      <c r="Q154" s="200">
        <v>0</v>
      </c>
      <c r="R154" s="200">
        <f>Q154*H154</f>
        <v>0</v>
      </c>
      <c r="S154" s="200">
        <v>0</v>
      </c>
      <c r="T154" s="201">
        <f>S154*H154</f>
        <v>0</v>
      </c>
      <c r="U154" s="37"/>
      <c r="V154" s="37"/>
      <c r="W154" s="37"/>
      <c r="X154" s="37"/>
      <c r="Y154" s="37"/>
      <c r="Z154" s="37"/>
      <c r="AA154" s="37"/>
      <c r="AB154" s="37"/>
      <c r="AC154" s="37"/>
      <c r="AD154" s="37"/>
      <c r="AE154" s="37"/>
      <c r="AR154" s="202" t="s">
        <v>152</v>
      </c>
      <c r="AT154" s="202" t="s">
        <v>148</v>
      </c>
      <c r="AU154" s="202" t="s">
        <v>90</v>
      </c>
      <c r="AY154" s="19" t="s">
        <v>146</v>
      </c>
      <c r="BE154" s="203">
        <f>IF(N154="základní",J154,0)</f>
        <v>0</v>
      </c>
      <c r="BF154" s="203">
        <f>IF(N154="snížená",J154,0)</f>
        <v>0</v>
      </c>
      <c r="BG154" s="203">
        <f>IF(N154="zákl. přenesená",J154,0)</f>
        <v>0</v>
      </c>
      <c r="BH154" s="203">
        <f>IF(N154="sníž. přenesená",J154,0)</f>
        <v>0</v>
      </c>
      <c r="BI154" s="203">
        <f>IF(N154="nulová",J154,0)</f>
        <v>0</v>
      </c>
      <c r="BJ154" s="19" t="s">
        <v>40</v>
      </c>
      <c r="BK154" s="203">
        <f>ROUND(I154*H154,2)</f>
        <v>0</v>
      </c>
      <c r="BL154" s="19" t="s">
        <v>152</v>
      </c>
      <c r="BM154" s="202" t="s">
        <v>224</v>
      </c>
    </row>
    <row r="155" spans="1:65" s="2" customFormat="1" ht="153.6">
      <c r="A155" s="37"/>
      <c r="B155" s="38"/>
      <c r="C155" s="39"/>
      <c r="D155" s="204" t="s">
        <v>154</v>
      </c>
      <c r="E155" s="39"/>
      <c r="F155" s="205" t="s">
        <v>225</v>
      </c>
      <c r="G155" s="39"/>
      <c r="H155" s="39"/>
      <c r="I155" s="112"/>
      <c r="J155" s="39"/>
      <c r="K155" s="39"/>
      <c r="L155" s="42"/>
      <c r="M155" s="206"/>
      <c r="N155" s="207"/>
      <c r="O155" s="67"/>
      <c r="P155" s="67"/>
      <c r="Q155" s="67"/>
      <c r="R155" s="67"/>
      <c r="S155" s="67"/>
      <c r="T155" s="68"/>
      <c r="U155" s="37"/>
      <c r="V155" s="37"/>
      <c r="W155" s="37"/>
      <c r="X155" s="37"/>
      <c r="Y155" s="37"/>
      <c r="Z155" s="37"/>
      <c r="AA155" s="37"/>
      <c r="AB155" s="37"/>
      <c r="AC155" s="37"/>
      <c r="AD155" s="37"/>
      <c r="AE155" s="37"/>
      <c r="AT155" s="19" t="s">
        <v>154</v>
      </c>
      <c r="AU155" s="19" t="s">
        <v>90</v>
      </c>
    </row>
    <row r="156" spans="1:65" s="2" customFormat="1" ht="19.2">
      <c r="A156" s="37"/>
      <c r="B156" s="38"/>
      <c r="C156" s="39"/>
      <c r="D156" s="204" t="s">
        <v>164</v>
      </c>
      <c r="E156" s="39"/>
      <c r="F156" s="205" t="s">
        <v>214</v>
      </c>
      <c r="G156" s="39"/>
      <c r="H156" s="39"/>
      <c r="I156" s="112"/>
      <c r="J156" s="39"/>
      <c r="K156" s="39"/>
      <c r="L156" s="42"/>
      <c r="M156" s="206"/>
      <c r="N156" s="207"/>
      <c r="O156" s="67"/>
      <c r="P156" s="67"/>
      <c r="Q156" s="67"/>
      <c r="R156" s="67"/>
      <c r="S156" s="67"/>
      <c r="T156" s="68"/>
      <c r="U156" s="37"/>
      <c r="V156" s="37"/>
      <c r="W156" s="37"/>
      <c r="X156" s="37"/>
      <c r="Y156" s="37"/>
      <c r="Z156" s="37"/>
      <c r="AA156" s="37"/>
      <c r="AB156" s="37"/>
      <c r="AC156" s="37"/>
      <c r="AD156" s="37"/>
      <c r="AE156" s="37"/>
      <c r="AT156" s="19" t="s">
        <v>164</v>
      </c>
      <c r="AU156" s="19" t="s">
        <v>90</v>
      </c>
    </row>
    <row r="157" spans="1:65" s="13" customFormat="1" ht="10.199999999999999">
      <c r="B157" s="208"/>
      <c r="C157" s="209"/>
      <c r="D157" s="204" t="s">
        <v>156</v>
      </c>
      <c r="E157" s="210" t="s">
        <v>32</v>
      </c>
      <c r="F157" s="211" t="s">
        <v>198</v>
      </c>
      <c r="G157" s="209"/>
      <c r="H157" s="210" t="s">
        <v>32</v>
      </c>
      <c r="I157" s="212"/>
      <c r="J157" s="209"/>
      <c r="K157" s="209"/>
      <c r="L157" s="213"/>
      <c r="M157" s="214"/>
      <c r="N157" s="215"/>
      <c r="O157" s="215"/>
      <c r="P157" s="215"/>
      <c r="Q157" s="215"/>
      <c r="R157" s="215"/>
      <c r="S157" s="215"/>
      <c r="T157" s="216"/>
      <c r="AT157" s="217" t="s">
        <v>156</v>
      </c>
      <c r="AU157" s="217" t="s">
        <v>90</v>
      </c>
      <c r="AV157" s="13" t="s">
        <v>40</v>
      </c>
      <c r="AW157" s="13" t="s">
        <v>38</v>
      </c>
      <c r="AX157" s="13" t="s">
        <v>81</v>
      </c>
      <c r="AY157" s="217" t="s">
        <v>146</v>
      </c>
    </row>
    <row r="158" spans="1:65" s="13" customFormat="1" ht="10.199999999999999">
      <c r="B158" s="208"/>
      <c r="C158" s="209"/>
      <c r="D158" s="204" t="s">
        <v>156</v>
      </c>
      <c r="E158" s="210" t="s">
        <v>32</v>
      </c>
      <c r="F158" s="211" t="s">
        <v>157</v>
      </c>
      <c r="G158" s="209"/>
      <c r="H158" s="210" t="s">
        <v>32</v>
      </c>
      <c r="I158" s="212"/>
      <c r="J158" s="209"/>
      <c r="K158" s="209"/>
      <c r="L158" s="213"/>
      <c r="M158" s="214"/>
      <c r="N158" s="215"/>
      <c r="O158" s="215"/>
      <c r="P158" s="215"/>
      <c r="Q158" s="215"/>
      <c r="R158" s="215"/>
      <c r="S158" s="215"/>
      <c r="T158" s="216"/>
      <c r="AT158" s="217" t="s">
        <v>156</v>
      </c>
      <c r="AU158" s="217" t="s">
        <v>90</v>
      </c>
      <c r="AV158" s="13" t="s">
        <v>40</v>
      </c>
      <c r="AW158" s="13" t="s">
        <v>38</v>
      </c>
      <c r="AX158" s="13" t="s">
        <v>81</v>
      </c>
      <c r="AY158" s="217" t="s">
        <v>146</v>
      </c>
    </row>
    <row r="159" spans="1:65" s="13" customFormat="1" ht="10.199999999999999">
      <c r="B159" s="208"/>
      <c r="C159" s="209"/>
      <c r="D159" s="204" t="s">
        <v>156</v>
      </c>
      <c r="E159" s="210" t="s">
        <v>32</v>
      </c>
      <c r="F159" s="211" t="s">
        <v>199</v>
      </c>
      <c r="G159" s="209"/>
      <c r="H159" s="210" t="s">
        <v>32</v>
      </c>
      <c r="I159" s="212"/>
      <c r="J159" s="209"/>
      <c r="K159" s="209"/>
      <c r="L159" s="213"/>
      <c r="M159" s="214"/>
      <c r="N159" s="215"/>
      <c r="O159" s="215"/>
      <c r="P159" s="215"/>
      <c r="Q159" s="215"/>
      <c r="R159" s="215"/>
      <c r="S159" s="215"/>
      <c r="T159" s="216"/>
      <c r="AT159" s="217" t="s">
        <v>156</v>
      </c>
      <c r="AU159" s="217" t="s">
        <v>90</v>
      </c>
      <c r="AV159" s="13" t="s">
        <v>40</v>
      </c>
      <c r="AW159" s="13" t="s">
        <v>38</v>
      </c>
      <c r="AX159" s="13" t="s">
        <v>81</v>
      </c>
      <c r="AY159" s="217" t="s">
        <v>146</v>
      </c>
    </row>
    <row r="160" spans="1:65" s="14" customFormat="1" ht="10.199999999999999">
      <c r="B160" s="218"/>
      <c r="C160" s="219"/>
      <c r="D160" s="204" t="s">
        <v>156</v>
      </c>
      <c r="E160" s="220" t="s">
        <v>32</v>
      </c>
      <c r="F160" s="221" t="s">
        <v>226</v>
      </c>
      <c r="G160" s="219"/>
      <c r="H160" s="222">
        <v>41.42</v>
      </c>
      <c r="I160" s="223"/>
      <c r="J160" s="219"/>
      <c r="K160" s="219"/>
      <c r="L160" s="224"/>
      <c r="M160" s="225"/>
      <c r="N160" s="226"/>
      <c r="O160" s="226"/>
      <c r="P160" s="226"/>
      <c r="Q160" s="226"/>
      <c r="R160" s="226"/>
      <c r="S160" s="226"/>
      <c r="T160" s="227"/>
      <c r="AT160" s="228" t="s">
        <v>156</v>
      </c>
      <c r="AU160" s="228" t="s">
        <v>90</v>
      </c>
      <c r="AV160" s="14" t="s">
        <v>90</v>
      </c>
      <c r="AW160" s="14" t="s">
        <v>38</v>
      </c>
      <c r="AX160" s="14" t="s">
        <v>81</v>
      </c>
      <c r="AY160" s="228" t="s">
        <v>146</v>
      </c>
    </row>
    <row r="161" spans="1:65" s="15" customFormat="1" ht="10.199999999999999">
      <c r="B161" s="229"/>
      <c r="C161" s="230"/>
      <c r="D161" s="204" t="s">
        <v>156</v>
      </c>
      <c r="E161" s="231" t="s">
        <v>32</v>
      </c>
      <c r="F161" s="232" t="s">
        <v>159</v>
      </c>
      <c r="G161" s="230"/>
      <c r="H161" s="233">
        <v>41.42</v>
      </c>
      <c r="I161" s="234"/>
      <c r="J161" s="230"/>
      <c r="K161" s="230"/>
      <c r="L161" s="235"/>
      <c r="M161" s="236"/>
      <c r="N161" s="237"/>
      <c r="O161" s="237"/>
      <c r="P161" s="237"/>
      <c r="Q161" s="237"/>
      <c r="R161" s="237"/>
      <c r="S161" s="237"/>
      <c r="T161" s="238"/>
      <c r="AT161" s="239" t="s">
        <v>156</v>
      </c>
      <c r="AU161" s="239" t="s">
        <v>90</v>
      </c>
      <c r="AV161" s="15" t="s">
        <v>152</v>
      </c>
      <c r="AW161" s="15" t="s">
        <v>38</v>
      </c>
      <c r="AX161" s="15" t="s">
        <v>40</v>
      </c>
      <c r="AY161" s="239" t="s">
        <v>146</v>
      </c>
    </row>
    <row r="162" spans="1:65" s="2" customFormat="1" ht="21.75" customHeight="1">
      <c r="A162" s="37"/>
      <c r="B162" s="38"/>
      <c r="C162" s="191" t="s">
        <v>227</v>
      </c>
      <c r="D162" s="191" t="s">
        <v>148</v>
      </c>
      <c r="E162" s="192" t="s">
        <v>228</v>
      </c>
      <c r="F162" s="193" t="s">
        <v>229</v>
      </c>
      <c r="G162" s="194" t="s">
        <v>189</v>
      </c>
      <c r="H162" s="195">
        <v>12.426</v>
      </c>
      <c r="I162" s="196"/>
      <c r="J162" s="197">
        <f>ROUND(I162*H162,2)</f>
        <v>0</v>
      </c>
      <c r="K162" s="193" t="s">
        <v>151</v>
      </c>
      <c r="L162" s="42"/>
      <c r="M162" s="198" t="s">
        <v>32</v>
      </c>
      <c r="N162" s="199" t="s">
        <v>52</v>
      </c>
      <c r="O162" s="67"/>
      <c r="P162" s="200">
        <f>O162*H162</f>
        <v>0</v>
      </c>
      <c r="Q162" s="200">
        <v>0</v>
      </c>
      <c r="R162" s="200">
        <f>Q162*H162</f>
        <v>0</v>
      </c>
      <c r="S162" s="200">
        <v>0</v>
      </c>
      <c r="T162" s="201">
        <f>S162*H162</f>
        <v>0</v>
      </c>
      <c r="U162" s="37"/>
      <c r="V162" s="37"/>
      <c r="W162" s="37"/>
      <c r="X162" s="37"/>
      <c r="Y162" s="37"/>
      <c r="Z162" s="37"/>
      <c r="AA162" s="37"/>
      <c r="AB162" s="37"/>
      <c r="AC162" s="37"/>
      <c r="AD162" s="37"/>
      <c r="AE162" s="37"/>
      <c r="AR162" s="202" t="s">
        <v>152</v>
      </c>
      <c r="AT162" s="202" t="s">
        <v>148</v>
      </c>
      <c r="AU162" s="202" t="s">
        <v>90</v>
      </c>
      <c r="AY162" s="19" t="s">
        <v>146</v>
      </c>
      <c r="BE162" s="203">
        <f>IF(N162="základní",J162,0)</f>
        <v>0</v>
      </c>
      <c r="BF162" s="203">
        <f>IF(N162="snížená",J162,0)</f>
        <v>0</v>
      </c>
      <c r="BG162" s="203">
        <f>IF(N162="zákl. přenesená",J162,0)</f>
        <v>0</v>
      </c>
      <c r="BH162" s="203">
        <f>IF(N162="sníž. přenesená",J162,0)</f>
        <v>0</v>
      </c>
      <c r="BI162" s="203">
        <f>IF(N162="nulová",J162,0)</f>
        <v>0</v>
      </c>
      <c r="BJ162" s="19" t="s">
        <v>40</v>
      </c>
      <c r="BK162" s="203">
        <f>ROUND(I162*H162,2)</f>
        <v>0</v>
      </c>
      <c r="BL162" s="19" t="s">
        <v>152</v>
      </c>
      <c r="BM162" s="202" t="s">
        <v>230</v>
      </c>
    </row>
    <row r="163" spans="1:65" s="2" customFormat="1" ht="153.6">
      <c r="A163" s="37"/>
      <c r="B163" s="38"/>
      <c r="C163" s="39"/>
      <c r="D163" s="204" t="s">
        <v>154</v>
      </c>
      <c r="E163" s="39"/>
      <c r="F163" s="205" t="s">
        <v>225</v>
      </c>
      <c r="G163" s="39"/>
      <c r="H163" s="39"/>
      <c r="I163" s="112"/>
      <c r="J163" s="39"/>
      <c r="K163" s="39"/>
      <c r="L163" s="42"/>
      <c r="M163" s="206"/>
      <c r="N163" s="207"/>
      <c r="O163" s="67"/>
      <c r="P163" s="67"/>
      <c r="Q163" s="67"/>
      <c r="R163" s="67"/>
      <c r="S163" s="67"/>
      <c r="T163" s="68"/>
      <c r="U163" s="37"/>
      <c r="V163" s="37"/>
      <c r="W163" s="37"/>
      <c r="X163" s="37"/>
      <c r="Y163" s="37"/>
      <c r="Z163" s="37"/>
      <c r="AA163" s="37"/>
      <c r="AB163" s="37"/>
      <c r="AC163" s="37"/>
      <c r="AD163" s="37"/>
      <c r="AE163" s="37"/>
      <c r="AT163" s="19" t="s">
        <v>154</v>
      </c>
      <c r="AU163" s="19" t="s">
        <v>90</v>
      </c>
    </row>
    <row r="164" spans="1:65" s="14" customFormat="1" ht="10.199999999999999">
      <c r="B164" s="218"/>
      <c r="C164" s="219"/>
      <c r="D164" s="204" t="s">
        <v>156</v>
      </c>
      <c r="E164" s="220" t="s">
        <v>32</v>
      </c>
      <c r="F164" s="221" t="s">
        <v>231</v>
      </c>
      <c r="G164" s="219"/>
      <c r="H164" s="222">
        <v>12.426</v>
      </c>
      <c r="I164" s="223"/>
      <c r="J164" s="219"/>
      <c r="K164" s="219"/>
      <c r="L164" s="224"/>
      <c r="M164" s="225"/>
      <c r="N164" s="226"/>
      <c r="O164" s="226"/>
      <c r="P164" s="226"/>
      <c r="Q164" s="226"/>
      <c r="R164" s="226"/>
      <c r="S164" s="226"/>
      <c r="T164" s="227"/>
      <c r="AT164" s="228" t="s">
        <v>156</v>
      </c>
      <c r="AU164" s="228" t="s">
        <v>90</v>
      </c>
      <c r="AV164" s="14" t="s">
        <v>90</v>
      </c>
      <c r="AW164" s="14" t="s">
        <v>38</v>
      </c>
      <c r="AX164" s="14" t="s">
        <v>40</v>
      </c>
      <c r="AY164" s="228" t="s">
        <v>146</v>
      </c>
    </row>
    <row r="165" spans="1:65" s="2" customFormat="1" ht="21.75" customHeight="1">
      <c r="A165" s="37"/>
      <c r="B165" s="38"/>
      <c r="C165" s="191" t="s">
        <v>232</v>
      </c>
      <c r="D165" s="191" t="s">
        <v>148</v>
      </c>
      <c r="E165" s="192" t="s">
        <v>233</v>
      </c>
      <c r="F165" s="193" t="s">
        <v>234</v>
      </c>
      <c r="G165" s="194" t="s">
        <v>101</v>
      </c>
      <c r="H165" s="195">
        <v>82.84</v>
      </c>
      <c r="I165" s="196"/>
      <c r="J165" s="197">
        <f>ROUND(I165*H165,2)</f>
        <v>0</v>
      </c>
      <c r="K165" s="193" t="s">
        <v>151</v>
      </c>
      <c r="L165" s="42"/>
      <c r="M165" s="198" t="s">
        <v>32</v>
      </c>
      <c r="N165" s="199" t="s">
        <v>52</v>
      </c>
      <c r="O165" s="67"/>
      <c r="P165" s="200">
        <f>O165*H165</f>
        <v>0</v>
      </c>
      <c r="Q165" s="200">
        <v>5.8E-4</v>
      </c>
      <c r="R165" s="200">
        <f>Q165*H165</f>
        <v>4.8047200000000005E-2</v>
      </c>
      <c r="S165" s="200">
        <v>0</v>
      </c>
      <c r="T165" s="201">
        <f>S165*H165</f>
        <v>0</v>
      </c>
      <c r="U165" s="37"/>
      <c r="V165" s="37"/>
      <c r="W165" s="37"/>
      <c r="X165" s="37"/>
      <c r="Y165" s="37"/>
      <c r="Z165" s="37"/>
      <c r="AA165" s="37"/>
      <c r="AB165" s="37"/>
      <c r="AC165" s="37"/>
      <c r="AD165" s="37"/>
      <c r="AE165" s="37"/>
      <c r="AR165" s="202" t="s">
        <v>152</v>
      </c>
      <c r="AT165" s="202" t="s">
        <v>148</v>
      </c>
      <c r="AU165" s="202" t="s">
        <v>90</v>
      </c>
      <c r="AY165" s="19" t="s">
        <v>146</v>
      </c>
      <c r="BE165" s="203">
        <f>IF(N165="základní",J165,0)</f>
        <v>0</v>
      </c>
      <c r="BF165" s="203">
        <f>IF(N165="snížená",J165,0)</f>
        <v>0</v>
      </c>
      <c r="BG165" s="203">
        <f>IF(N165="zákl. přenesená",J165,0)</f>
        <v>0</v>
      </c>
      <c r="BH165" s="203">
        <f>IF(N165="sníž. přenesená",J165,0)</f>
        <v>0</v>
      </c>
      <c r="BI165" s="203">
        <f>IF(N165="nulová",J165,0)</f>
        <v>0</v>
      </c>
      <c r="BJ165" s="19" t="s">
        <v>40</v>
      </c>
      <c r="BK165" s="203">
        <f>ROUND(I165*H165,2)</f>
        <v>0</v>
      </c>
      <c r="BL165" s="19" t="s">
        <v>152</v>
      </c>
      <c r="BM165" s="202" t="s">
        <v>235</v>
      </c>
    </row>
    <row r="166" spans="1:65" s="2" customFormat="1" ht="28.8">
      <c r="A166" s="37"/>
      <c r="B166" s="38"/>
      <c r="C166" s="39"/>
      <c r="D166" s="204" t="s">
        <v>154</v>
      </c>
      <c r="E166" s="39"/>
      <c r="F166" s="205" t="s">
        <v>236</v>
      </c>
      <c r="G166" s="39"/>
      <c r="H166" s="39"/>
      <c r="I166" s="112"/>
      <c r="J166" s="39"/>
      <c r="K166" s="39"/>
      <c r="L166" s="42"/>
      <c r="M166" s="206"/>
      <c r="N166" s="207"/>
      <c r="O166" s="67"/>
      <c r="P166" s="67"/>
      <c r="Q166" s="67"/>
      <c r="R166" s="67"/>
      <c r="S166" s="67"/>
      <c r="T166" s="68"/>
      <c r="U166" s="37"/>
      <c r="V166" s="37"/>
      <c r="W166" s="37"/>
      <c r="X166" s="37"/>
      <c r="Y166" s="37"/>
      <c r="Z166" s="37"/>
      <c r="AA166" s="37"/>
      <c r="AB166" s="37"/>
      <c r="AC166" s="37"/>
      <c r="AD166" s="37"/>
      <c r="AE166" s="37"/>
      <c r="AT166" s="19" t="s">
        <v>154</v>
      </c>
      <c r="AU166" s="19" t="s">
        <v>90</v>
      </c>
    </row>
    <row r="167" spans="1:65" s="13" customFormat="1" ht="10.199999999999999">
      <c r="B167" s="208"/>
      <c r="C167" s="209"/>
      <c r="D167" s="204" t="s">
        <v>156</v>
      </c>
      <c r="E167" s="210" t="s">
        <v>32</v>
      </c>
      <c r="F167" s="211" t="s">
        <v>198</v>
      </c>
      <c r="G167" s="209"/>
      <c r="H167" s="210" t="s">
        <v>32</v>
      </c>
      <c r="I167" s="212"/>
      <c r="J167" s="209"/>
      <c r="K167" s="209"/>
      <c r="L167" s="213"/>
      <c r="M167" s="214"/>
      <c r="N167" s="215"/>
      <c r="O167" s="215"/>
      <c r="P167" s="215"/>
      <c r="Q167" s="215"/>
      <c r="R167" s="215"/>
      <c r="S167" s="215"/>
      <c r="T167" s="216"/>
      <c r="AT167" s="217" t="s">
        <v>156</v>
      </c>
      <c r="AU167" s="217" t="s">
        <v>90</v>
      </c>
      <c r="AV167" s="13" t="s">
        <v>40</v>
      </c>
      <c r="AW167" s="13" t="s">
        <v>38</v>
      </c>
      <c r="AX167" s="13" t="s">
        <v>81</v>
      </c>
      <c r="AY167" s="217" t="s">
        <v>146</v>
      </c>
    </row>
    <row r="168" spans="1:65" s="13" customFormat="1" ht="10.199999999999999">
      <c r="B168" s="208"/>
      <c r="C168" s="209"/>
      <c r="D168" s="204" t="s">
        <v>156</v>
      </c>
      <c r="E168" s="210" t="s">
        <v>32</v>
      </c>
      <c r="F168" s="211" t="s">
        <v>157</v>
      </c>
      <c r="G168" s="209"/>
      <c r="H168" s="210" t="s">
        <v>32</v>
      </c>
      <c r="I168" s="212"/>
      <c r="J168" s="209"/>
      <c r="K168" s="209"/>
      <c r="L168" s="213"/>
      <c r="M168" s="214"/>
      <c r="N168" s="215"/>
      <c r="O168" s="215"/>
      <c r="P168" s="215"/>
      <c r="Q168" s="215"/>
      <c r="R168" s="215"/>
      <c r="S168" s="215"/>
      <c r="T168" s="216"/>
      <c r="AT168" s="217" t="s">
        <v>156</v>
      </c>
      <c r="AU168" s="217" t="s">
        <v>90</v>
      </c>
      <c r="AV168" s="13" t="s">
        <v>40</v>
      </c>
      <c r="AW168" s="13" t="s">
        <v>38</v>
      </c>
      <c r="AX168" s="13" t="s">
        <v>81</v>
      </c>
      <c r="AY168" s="217" t="s">
        <v>146</v>
      </c>
    </row>
    <row r="169" spans="1:65" s="13" customFormat="1" ht="10.199999999999999">
      <c r="B169" s="208"/>
      <c r="C169" s="209"/>
      <c r="D169" s="204" t="s">
        <v>156</v>
      </c>
      <c r="E169" s="210" t="s">
        <v>32</v>
      </c>
      <c r="F169" s="211" t="s">
        <v>199</v>
      </c>
      <c r="G169" s="209"/>
      <c r="H169" s="210" t="s">
        <v>32</v>
      </c>
      <c r="I169" s="212"/>
      <c r="J169" s="209"/>
      <c r="K169" s="209"/>
      <c r="L169" s="213"/>
      <c r="M169" s="214"/>
      <c r="N169" s="215"/>
      <c r="O169" s="215"/>
      <c r="P169" s="215"/>
      <c r="Q169" s="215"/>
      <c r="R169" s="215"/>
      <c r="S169" s="215"/>
      <c r="T169" s="216"/>
      <c r="AT169" s="217" t="s">
        <v>156</v>
      </c>
      <c r="AU169" s="217" t="s">
        <v>90</v>
      </c>
      <c r="AV169" s="13" t="s">
        <v>40</v>
      </c>
      <c r="AW169" s="13" t="s">
        <v>38</v>
      </c>
      <c r="AX169" s="13" t="s">
        <v>81</v>
      </c>
      <c r="AY169" s="217" t="s">
        <v>146</v>
      </c>
    </row>
    <row r="170" spans="1:65" s="14" customFormat="1" ht="10.199999999999999">
      <c r="B170" s="218"/>
      <c r="C170" s="219"/>
      <c r="D170" s="204" t="s">
        <v>156</v>
      </c>
      <c r="E170" s="220" t="s">
        <v>32</v>
      </c>
      <c r="F170" s="221" t="s">
        <v>237</v>
      </c>
      <c r="G170" s="219"/>
      <c r="H170" s="222">
        <v>82.84</v>
      </c>
      <c r="I170" s="223"/>
      <c r="J170" s="219"/>
      <c r="K170" s="219"/>
      <c r="L170" s="224"/>
      <c r="M170" s="225"/>
      <c r="N170" s="226"/>
      <c r="O170" s="226"/>
      <c r="P170" s="226"/>
      <c r="Q170" s="226"/>
      <c r="R170" s="226"/>
      <c r="S170" s="226"/>
      <c r="T170" s="227"/>
      <c r="AT170" s="228" t="s">
        <v>156</v>
      </c>
      <c r="AU170" s="228" t="s">
        <v>90</v>
      </c>
      <c r="AV170" s="14" t="s">
        <v>90</v>
      </c>
      <c r="AW170" s="14" t="s">
        <v>38</v>
      </c>
      <c r="AX170" s="14" t="s">
        <v>81</v>
      </c>
      <c r="AY170" s="228" t="s">
        <v>146</v>
      </c>
    </row>
    <row r="171" spans="1:65" s="15" customFormat="1" ht="10.199999999999999">
      <c r="B171" s="229"/>
      <c r="C171" s="230"/>
      <c r="D171" s="204" t="s">
        <v>156</v>
      </c>
      <c r="E171" s="231" t="s">
        <v>32</v>
      </c>
      <c r="F171" s="232" t="s">
        <v>159</v>
      </c>
      <c r="G171" s="230"/>
      <c r="H171" s="233">
        <v>82.84</v>
      </c>
      <c r="I171" s="234"/>
      <c r="J171" s="230"/>
      <c r="K171" s="230"/>
      <c r="L171" s="235"/>
      <c r="M171" s="236"/>
      <c r="N171" s="237"/>
      <c r="O171" s="237"/>
      <c r="P171" s="237"/>
      <c r="Q171" s="237"/>
      <c r="R171" s="237"/>
      <c r="S171" s="237"/>
      <c r="T171" s="238"/>
      <c r="AT171" s="239" t="s">
        <v>156</v>
      </c>
      <c r="AU171" s="239" t="s">
        <v>90</v>
      </c>
      <c r="AV171" s="15" t="s">
        <v>152</v>
      </c>
      <c r="AW171" s="15" t="s">
        <v>38</v>
      </c>
      <c r="AX171" s="15" t="s">
        <v>40</v>
      </c>
      <c r="AY171" s="239" t="s">
        <v>146</v>
      </c>
    </row>
    <row r="172" spans="1:65" s="2" customFormat="1" ht="21.75" customHeight="1">
      <c r="A172" s="37"/>
      <c r="B172" s="38"/>
      <c r="C172" s="191" t="s">
        <v>8</v>
      </c>
      <c r="D172" s="191" t="s">
        <v>148</v>
      </c>
      <c r="E172" s="192" t="s">
        <v>238</v>
      </c>
      <c r="F172" s="193" t="s">
        <v>239</v>
      </c>
      <c r="G172" s="194" t="s">
        <v>101</v>
      </c>
      <c r="H172" s="195">
        <v>82.84</v>
      </c>
      <c r="I172" s="196"/>
      <c r="J172" s="197">
        <f>ROUND(I172*H172,2)</f>
        <v>0</v>
      </c>
      <c r="K172" s="193" t="s">
        <v>151</v>
      </c>
      <c r="L172" s="42"/>
      <c r="M172" s="198" t="s">
        <v>32</v>
      </c>
      <c r="N172" s="199" t="s">
        <v>52</v>
      </c>
      <c r="O172" s="67"/>
      <c r="P172" s="200">
        <f>O172*H172</f>
        <v>0</v>
      </c>
      <c r="Q172" s="200">
        <v>0</v>
      </c>
      <c r="R172" s="200">
        <f>Q172*H172</f>
        <v>0</v>
      </c>
      <c r="S172" s="200">
        <v>0</v>
      </c>
      <c r="T172" s="201">
        <f>S172*H172</f>
        <v>0</v>
      </c>
      <c r="U172" s="37"/>
      <c r="V172" s="37"/>
      <c r="W172" s="37"/>
      <c r="X172" s="37"/>
      <c r="Y172" s="37"/>
      <c r="Z172" s="37"/>
      <c r="AA172" s="37"/>
      <c r="AB172" s="37"/>
      <c r="AC172" s="37"/>
      <c r="AD172" s="37"/>
      <c r="AE172" s="37"/>
      <c r="AR172" s="202" t="s">
        <v>152</v>
      </c>
      <c r="AT172" s="202" t="s">
        <v>148</v>
      </c>
      <c r="AU172" s="202" t="s">
        <v>90</v>
      </c>
      <c r="AY172" s="19" t="s">
        <v>146</v>
      </c>
      <c r="BE172" s="203">
        <f>IF(N172="základní",J172,0)</f>
        <v>0</v>
      </c>
      <c r="BF172" s="203">
        <f>IF(N172="snížená",J172,0)</f>
        <v>0</v>
      </c>
      <c r="BG172" s="203">
        <f>IF(N172="zákl. přenesená",J172,0)</f>
        <v>0</v>
      </c>
      <c r="BH172" s="203">
        <f>IF(N172="sníž. přenesená",J172,0)</f>
        <v>0</v>
      </c>
      <c r="BI172" s="203">
        <f>IF(N172="nulová",J172,0)</f>
        <v>0</v>
      </c>
      <c r="BJ172" s="19" t="s">
        <v>40</v>
      </c>
      <c r="BK172" s="203">
        <f>ROUND(I172*H172,2)</f>
        <v>0</v>
      </c>
      <c r="BL172" s="19" t="s">
        <v>152</v>
      </c>
      <c r="BM172" s="202" t="s">
        <v>240</v>
      </c>
    </row>
    <row r="173" spans="1:65" s="2" customFormat="1" ht="21.75" customHeight="1">
      <c r="A173" s="37"/>
      <c r="B173" s="38"/>
      <c r="C173" s="191" t="s">
        <v>241</v>
      </c>
      <c r="D173" s="191" t="s">
        <v>148</v>
      </c>
      <c r="E173" s="192" t="s">
        <v>242</v>
      </c>
      <c r="F173" s="193" t="s">
        <v>243</v>
      </c>
      <c r="G173" s="194" t="s">
        <v>189</v>
      </c>
      <c r="H173" s="195">
        <v>41.42</v>
      </c>
      <c r="I173" s="196"/>
      <c r="J173" s="197">
        <f>ROUND(I173*H173,2)</f>
        <v>0</v>
      </c>
      <c r="K173" s="193" t="s">
        <v>151</v>
      </c>
      <c r="L173" s="42"/>
      <c r="M173" s="198" t="s">
        <v>32</v>
      </c>
      <c r="N173" s="199" t="s">
        <v>52</v>
      </c>
      <c r="O173" s="67"/>
      <c r="P173" s="200">
        <f>O173*H173</f>
        <v>0</v>
      </c>
      <c r="Q173" s="200">
        <v>0</v>
      </c>
      <c r="R173" s="200">
        <f>Q173*H173</f>
        <v>0</v>
      </c>
      <c r="S173" s="200">
        <v>0</v>
      </c>
      <c r="T173" s="201">
        <f>S173*H173</f>
        <v>0</v>
      </c>
      <c r="U173" s="37"/>
      <c r="V173" s="37"/>
      <c r="W173" s="37"/>
      <c r="X173" s="37"/>
      <c r="Y173" s="37"/>
      <c r="Z173" s="37"/>
      <c r="AA173" s="37"/>
      <c r="AB173" s="37"/>
      <c r="AC173" s="37"/>
      <c r="AD173" s="37"/>
      <c r="AE173" s="37"/>
      <c r="AR173" s="202" t="s">
        <v>152</v>
      </c>
      <c r="AT173" s="202" t="s">
        <v>148</v>
      </c>
      <c r="AU173" s="202" t="s">
        <v>90</v>
      </c>
      <c r="AY173" s="19" t="s">
        <v>146</v>
      </c>
      <c r="BE173" s="203">
        <f>IF(N173="základní",J173,0)</f>
        <v>0</v>
      </c>
      <c r="BF173" s="203">
        <f>IF(N173="snížená",J173,0)</f>
        <v>0</v>
      </c>
      <c r="BG173" s="203">
        <f>IF(N173="zákl. přenesená",J173,0)</f>
        <v>0</v>
      </c>
      <c r="BH173" s="203">
        <f>IF(N173="sníž. přenesená",J173,0)</f>
        <v>0</v>
      </c>
      <c r="BI173" s="203">
        <f>IF(N173="nulová",J173,0)</f>
        <v>0</v>
      </c>
      <c r="BJ173" s="19" t="s">
        <v>40</v>
      </c>
      <c r="BK173" s="203">
        <f>ROUND(I173*H173,2)</f>
        <v>0</v>
      </c>
      <c r="BL173" s="19" t="s">
        <v>152</v>
      </c>
      <c r="BM173" s="202" t="s">
        <v>244</v>
      </c>
    </row>
    <row r="174" spans="1:65" s="2" customFormat="1" ht="86.4">
      <c r="A174" s="37"/>
      <c r="B174" s="38"/>
      <c r="C174" s="39"/>
      <c r="D174" s="204" t="s">
        <v>154</v>
      </c>
      <c r="E174" s="39"/>
      <c r="F174" s="205" t="s">
        <v>245</v>
      </c>
      <c r="G174" s="39"/>
      <c r="H174" s="39"/>
      <c r="I174" s="112"/>
      <c r="J174" s="39"/>
      <c r="K174" s="39"/>
      <c r="L174" s="42"/>
      <c r="M174" s="206"/>
      <c r="N174" s="207"/>
      <c r="O174" s="67"/>
      <c r="P174" s="67"/>
      <c r="Q174" s="67"/>
      <c r="R174" s="67"/>
      <c r="S174" s="67"/>
      <c r="T174" s="68"/>
      <c r="U174" s="37"/>
      <c r="V174" s="37"/>
      <c r="W174" s="37"/>
      <c r="X174" s="37"/>
      <c r="Y174" s="37"/>
      <c r="Z174" s="37"/>
      <c r="AA174" s="37"/>
      <c r="AB174" s="37"/>
      <c r="AC174" s="37"/>
      <c r="AD174" s="37"/>
      <c r="AE174" s="37"/>
      <c r="AT174" s="19" t="s">
        <v>154</v>
      </c>
      <c r="AU174" s="19" t="s">
        <v>90</v>
      </c>
    </row>
    <row r="175" spans="1:65" s="2" customFormat="1" ht="19.2">
      <c r="A175" s="37"/>
      <c r="B175" s="38"/>
      <c r="C175" s="39"/>
      <c r="D175" s="204" t="s">
        <v>164</v>
      </c>
      <c r="E175" s="39"/>
      <c r="F175" s="205" t="s">
        <v>246</v>
      </c>
      <c r="G175" s="39"/>
      <c r="H175" s="39"/>
      <c r="I175" s="112"/>
      <c r="J175" s="39"/>
      <c r="K175" s="39"/>
      <c r="L175" s="42"/>
      <c r="M175" s="206"/>
      <c r="N175" s="207"/>
      <c r="O175" s="67"/>
      <c r="P175" s="67"/>
      <c r="Q175" s="67"/>
      <c r="R175" s="67"/>
      <c r="S175" s="67"/>
      <c r="T175" s="68"/>
      <c r="U175" s="37"/>
      <c r="V175" s="37"/>
      <c r="W175" s="37"/>
      <c r="X175" s="37"/>
      <c r="Y175" s="37"/>
      <c r="Z175" s="37"/>
      <c r="AA175" s="37"/>
      <c r="AB175" s="37"/>
      <c r="AC175" s="37"/>
      <c r="AD175" s="37"/>
      <c r="AE175" s="37"/>
      <c r="AT175" s="19" t="s">
        <v>164</v>
      </c>
      <c r="AU175" s="19" t="s">
        <v>90</v>
      </c>
    </row>
    <row r="176" spans="1:65" s="14" customFormat="1" ht="10.199999999999999">
      <c r="B176" s="218"/>
      <c r="C176" s="219"/>
      <c r="D176" s="204" t="s">
        <v>156</v>
      </c>
      <c r="E176" s="220" t="s">
        <v>32</v>
      </c>
      <c r="F176" s="221" t="s">
        <v>247</v>
      </c>
      <c r="G176" s="219"/>
      <c r="H176" s="222">
        <v>41.42</v>
      </c>
      <c r="I176" s="223"/>
      <c r="J176" s="219"/>
      <c r="K176" s="219"/>
      <c r="L176" s="224"/>
      <c r="M176" s="225"/>
      <c r="N176" s="226"/>
      <c r="O176" s="226"/>
      <c r="P176" s="226"/>
      <c r="Q176" s="226"/>
      <c r="R176" s="226"/>
      <c r="S176" s="226"/>
      <c r="T176" s="227"/>
      <c r="AT176" s="228" t="s">
        <v>156</v>
      </c>
      <c r="AU176" s="228" t="s">
        <v>90</v>
      </c>
      <c r="AV176" s="14" t="s">
        <v>90</v>
      </c>
      <c r="AW176" s="14" t="s">
        <v>38</v>
      </c>
      <c r="AX176" s="14" t="s">
        <v>40</v>
      </c>
      <c r="AY176" s="228" t="s">
        <v>146</v>
      </c>
    </row>
    <row r="177" spans="1:65" s="2" customFormat="1" ht="21.75" customHeight="1">
      <c r="A177" s="37"/>
      <c r="B177" s="38"/>
      <c r="C177" s="191" t="s">
        <v>248</v>
      </c>
      <c r="D177" s="191" t="s">
        <v>148</v>
      </c>
      <c r="E177" s="192" t="s">
        <v>249</v>
      </c>
      <c r="F177" s="193" t="s">
        <v>250</v>
      </c>
      <c r="G177" s="194" t="s">
        <v>189</v>
      </c>
      <c r="H177" s="195">
        <v>788.19299999999998</v>
      </c>
      <c r="I177" s="196"/>
      <c r="J177" s="197">
        <f>ROUND(I177*H177,2)</f>
        <v>0</v>
      </c>
      <c r="K177" s="193" t="s">
        <v>151</v>
      </c>
      <c r="L177" s="42"/>
      <c r="M177" s="198" t="s">
        <v>32</v>
      </c>
      <c r="N177" s="199" t="s">
        <v>52</v>
      </c>
      <c r="O177" s="67"/>
      <c r="P177" s="200">
        <f>O177*H177</f>
        <v>0</v>
      </c>
      <c r="Q177" s="200">
        <v>0</v>
      </c>
      <c r="R177" s="200">
        <f>Q177*H177</f>
        <v>0</v>
      </c>
      <c r="S177" s="200">
        <v>0</v>
      </c>
      <c r="T177" s="201">
        <f>S177*H177</f>
        <v>0</v>
      </c>
      <c r="U177" s="37"/>
      <c r="V177" s="37"/>
      <c r="W177" s="37"/>
      <c r="X177" s="37"/>
      <c r="Y177" s="37"/>
      <c r="Z177" s="37"/>
      <c r="AA177" s="37"/>
      <c r="AB177" s="37"/>
      <c r="AC177" s="37"/>
      <c r="AD177" s="37"/>
      <c r="AE177" s="37"/>
      <c r="AR177" s="202" t="s">
        <v>152</v>
      </c>
      <c r="AT177" s="202" t="s">
        <v>148</v>
      </c>
      <c r="AU177" s="202" t="s">
        <v>90</v>
      </c>
      <c r="AY177" s="19" t="s">
        <v>146</v>
      </c>
      <c r="BE177" s="203">
        <f>IF(N177="základní",J177,0)</f>
        <v>0</v>
      </c>
      <c r="BF177" s="203">
        <f>IF(N177="snížená",J177,0)</f>
        <v>0</v>
      </c>
      <c r="BG177" s="203">
        <f>IF(N177="zákl. přenesená",J177,0)</f>
        <v>0</v>
      </c>
      <c r="BH177" s="203">
        <f>IF(N177="sníž. přenesená",J177,0)</f>
        <v>0</v>
      </c>
      <c r="BI177" s="203">
        <f>IF(N177="nulová",J177,0)</f>
        <v>0</v>
      </c>
      <c r="BJ177" s="19" t="s">
        <v>40</v>
      </c>
      <c r="BK177" s="203">
        <f>ROUND(I177*H177,2)</f>
        <v>0</v>
      </c>
      <c r="BL177" s="19" t="s">
        <v>152</v>
      </c>
      <c r="BM177" s="202" t="s">
        <v>251</v>
      </c>
    </row>
    <row r="178" spans="1:65" s="2" customFormat="1" ht="144">
      <c r="A178" s="37"/>
      <c r="B178" s="38"/>
      <c r="C178" s="39"/>
      <c r="D178" s="204" t="s">
        <v>154</v>
      </c>
      <c r="E178" s="39"/>
      <c r="F178" s="205" t="s">
        <v>252</v>
      </c>
      <c r="G178" s="39"/>
      <c r="H178" s="39"/>
      <c r="I178" s="112"/>
      <c r="J178" s="39"/>
      <c r="K178" s="39"/>
      <c r="L178" s="42"/>
      <c r="M178" s="206"/>
      <c r="N178" s="207"/>
      <c r="O178" s="67"/>
      <c r="P178" s="67"/>
      <c r="Q178" s="67"/>
      <c r="R178" s="67"/>
      <c r="S178" s="67"/>
      <c r="T178" s="68"/>
      <c r="U178" s="37"/>
      <c r="V178" s="37"/>
      <c r="W178" s="37"/>
      <c r="X178" s="37"/>
      <c r="Y178" s="37"/>
      <c r="Z178" s="37"/>
      <c r="AA178" s="37"/>
      <c r="AB178" s="37"/>
      <c r="AC178" s="37"/>
      <c r="AD178" s="37"/>
      <c r="AE178" s="37"/>
      <c r="AT178" s="19" t="s">
        <v>154</v>
      </c>
      <c r="AU178" s="19" t="s">
        <v>90</v>
      </c>
    </row>
    <row r="179" spans="1:65" s="13" customFormat="1" ht="10.199999999999999">
      <c r="B179" s="208"/>
      <c r="C179" s="209"/>
      <c r="D179" s="204" t="s">
        <v>156</v>
      </c>
      <c r="E179" s="210" t="s">
        <v>32</v>
      </c>
      <c r="F179" s="211" t="s">
        <v>253</v>
      </c>
      <c r="G179" s="209"/>
      <c r="H179" s="210" t="s">
        <v>32</v>
      </c>
      <c r="I179" s="212"/>
      <c r="J179" s="209"/>
      <c r="K179" s="209"/>
      <c r="L179" s="213"/>
      <c r="M179" s="214"/>
      <c r="N179" s="215"/>
      <c r="O179" s="215"/>
      <c r="P179" s="215"/>
      <c r="Q179" s="215"/>
      <c r="R179" s="215"/>
      <c r="S179" s="215"/>
      <c r="T179" s="216"/>
      <c r="AT179" s="217" t="s">
        <v>156</v>
      </c>
      <c r="AU179" s="217" t="s">
        <v>90</v>
      </c>
      <c r="AV179" s="13" t="s">
        <v>40</v>
      </c>
      <c r="AW179" s="13" t="s">
        <v>38</v>
      </c>
      <c r="AX179" s="13" t="s">
        <v>81</v>
      </c>
      <c r="AY179" s="217" t="s">
        <v>146</v>
      </c>
    </row>
    <row r="180" spans="1:65" s="14" customFormat="1" ht="10.199999999999999">
      <c r="B180" s="218"/>
      <c r="C180" s="219"/>
      <c r="D180" s="204" t="s">
        <v>156</v>
      </c>
      <c r="E180" s="220" t="s">
        <v>32</v>
      </c>
      <c r="F180" s="221" t="s">
        <v>254</v>
      </c>
      <c r="G180" s="219"/>
      <c r="H180" s="222">
        <v>702.76800000000003</v>
      </c>
      <c r="I180" s="223"/>
      <c r="J180" s="219"/>
      <c r="K180" s="219"/>
      <c r="L180" s="224"/>
      <c r="M180" s="225"/>
      <c r="N180" s="226"/>
      <c r="O180" s="226"/>
      <c r="P180" s="226"/>
      <c r="Q180" s="226"/>
      <c r="R180" s="226"/>
      <c r="S180" s="226"/>
      <c r="T180" s="227"/>
      <c r="AT180" s="228" t="s">
        <v>156</v>
      </c>
      <c r="AU180" s="228" t="s">
        <v>90</v>
      </c>
      <c r="AV180" s="14" t="s">
        <v>90</v>
      </c>
      <c r="AW180" s="14" t="s">
        <v>38</v>
      </c>
      <c r="AX180" s="14" t="s">
        <v>81</v>
      </c>
      <c r="AY180" s="228" t="s">
        <v>146</v>
      </c>
    </row>
    <row r="181" spans="1:65" s="14" customFormat="1" ht="10.199999999999999">
      <c r="B181" s="218"/>
      <c r="C181" s="219"/>
      <c r="D181" s="204" t="s">
        <v>156</v>
      </c>
      <c r="E181" s="220" t="s">
        <v>32</v>
      </c>
      <c r="F181" s="221" t="s">
        <v>255</v>
      </c>
      <c r="G181" s="219"/>
      <c r="H181" s="222">
        <v>44.005000000000003</v>
      </c>
      <c r="I181" s="223"/>
      <c r="J181" s="219"/>
      <c r="K181" s="219"/>
      <c r="L181" s="224"/>
      <c r="M181" s="225"/>
      <c r="N181" s="226"/>
      <c r="O181" s="226"/>
      <c r="P181" s="226"/>
      <c r="Q181" s="226"/>
      <c r="R181" s="226"/>
      <c r="S181" s="226"/>
      <c r="T181" s="227"/>
      <c r="AT181" s="228" t="s">
        <v>156</v>
      </c>
      <c r="AU181" s="228" t="s">
        <v>90</v>
      </c>
      <c r="AV181" s="14" t="s">
        <v>90</v>
      </c>
      <c r="AW181" s="14" t="s">
        <v>38</v>
      </c>
      <c r="AX181" s="14" t="s">
        <v>81</v>
      </c>
      <c r="AY181" s="228" t="s">
        <v>146</v>
      </c>
    </row>
    <row r="182" spans="1:65" s="14" customFormat="1" ht="10.199999999999999">
      <c r="B182" s="218"/>
      <c r="C182" s="219"/>
      <c r="D182" s="204" t="s">
        <v>156</v>
      </c>
      <c r="E182" s="220" t="s">
        <v>32</v>
      </c>
      <c r="F182" s="221" t="s">
        <v>256</v>
      </c>
      <c r="G182" s="219"/>
      <c r="H182" s="222">
        <v>41.42</v>
      </c>
      <c r="I182" s="223"/>
      <c r="J182" s="219"/>
      <c r="K182" s="219"/>
      <c r="L182" s="224"/>
      <c r="M182" s="225"/>
      <c r="N182" s="226"/>
      <c r="O182" s="226"/>
      <c r="P182" s="226"/>
      <c r="Q182" s="226"/>
      <c r="R182" s="226"/>
      <c r="S182" s="226"/>
      <c r="T182" s="227"/>
      <c r="AT182" s="228" t="s">
        <v>156</v>
      </c>
      <c r="AU182" s="228" t="s">
        <v>90</v>
      </c>
      <c r="AV182" s="14" t="s">
        <v>90</v>
      </c>
      <c r="AW182" s="14" t="s">
        <v>38</v>
      </c>
      <c r="AX182" s="14" t="s">
        <v>81</v>
      </c>
      <c r="AY182" s="228" t="s">
        <v>146</v>
      </c>
    </row>
    <row r="183" spans="1:65" s="15" customFormat="1" ht="10.199999999999999">
      <c r="B183" s="229"/>
      <c r="C183" s="230"/>
      <c r="D183" s="204" t="s">
        <v>156</v>
      </c>
      <c r="E183" s="231" t="s">
        <v>32</v>
      </c>
      <c r="F183" s="232" t="s">
        <v>159</v>
      </c>
      <c r="G183" s="230"/>
      <c r="H183" s="233">
        <v>788.19299999999998</v>
      </c>
      <c r="I183" s="234"/>
      <c r="J183" s="230"/>
      <c r="K183" s="230"/>
      <c r="L183" s="235"/>
      <c r="M183" s="236"/>
      <c r="N183" s="237"/>
      <c r="O183" s="237"/>
      <c r="P183" s="237"/>
      <c r="Q183" s="237"/>
      <c r="R183" s="237"/>
      <c r="S183" s="237"/>
      <c r="T183" s="238"/>
      <c r="AT183" s="239" t="s">
        <v>156</v>
      </c>
      <c r="AU183" s="239" t="s">
        <v>90</v>
      </c>
      <c r="AV183" s="15" t="s">
        <v>152</v>
      </c>
      <c r="AW183" s="15" t="s">
        <v>38</v>
      </c>
      <c r="AX183" s="15" t="s">
        <v>40</v>
      </c>
      <c r="AY183" s="239" t="s">
        <v>146</v>
      </c>
    </row>
    <row r="184" spans="1:65" s="2" customFormat="1" ht="21.75" customHeight="1">
      <c r="A184" s="37"/>
      <c r="B184" s="38"/>
      <c r="C184" s="191" t="s">
        <v>257</v>
      </c>
      <c r="D184" s="191" t="s">
        <v>148</v>
      </c>
      <c r="E184" s="192" t="s">
        <v>258</v>
      </c>
      <c r="F184" s="193" t="s">
        <v>259</v>
      </c>
      <c r="G184" s="194" t="s">
        <v>189</v>
      </c>
      <c r="H184" s="195">
        <v>702.76800000000003</v>
      </c>
      <c r="I184" s="196"/>
      <c r="J184" s="197">
        <f>ROUND(I184*H184,2)</f>
        <v>0</v>
      </c>
      <c r="K184" s="193" t="s">
        <v>151</v>
      </c>
      <c r="L184" s="42"/>
      <c r="M184" s="198" t="s">
        <v>32</v>
      </c>
      <c r="N184" s="199" t="s">
        <v>52</v>
      </c>
      <c r="O184" s="67"/>
      <c r="P184" s="200">
        <f>O184*H184</f>
        <v>0</v>
      </c>
      <c r="Q184" s="200">
        <v>0</v>
      </c>
      <c r="R184" s="200">
        <f>Q184*H184</f>
        <v>0</v>
      </c>
      <c r="S184" s="200">
        <v>0</v>
      </c>
      <c r="T184" s="201">
        <f>S184*H184</f>
        <v>0</v>
      </c>
      <c r="U184" s="37"/>
      <c r="V184" s="37"/>
      <c r="W184" s="37"/>
      <c r="X184" s="37"/>
      <c r="Y184" s="37"/>
      <c r="Z184" s="37"/>
      <c r="AA184" s="37"/>
      <c r="AB184" s="37"/>
      <c r="AC184" s="37"/>
      <c r="AD184" s="37"/>
      <c r="AE184" s="37"/>
      <c r="AR184" s="202" t="s">
        <v>152</v>
      </c>
      <c r="AT184" s="202" t="s">
        <v>148</v>
      </c>
      <c r="AU184" s="202" t="s">
        <v>90</v>
      </c>
      <c r="AY184" s="19" t="s">
        <v>146</v>
      </c>
      <c r="BE184" s="203">
        <f>IF(N184="základní",J184,0)</f>
        <v>0</v>
      </c>
      <c r="BF184" s="203">
        <f>IF(N184="snížená",J184,0)</f>
        <v>0</v>
      </c>
      <c r="BG184" s="203">
        <f>IF(N184="zákl. přenesená",J184,0)</f>
        <v>0</v>
      </c>
      <c r="BH184" s="203">
        <f>IF(N184="sníž. přenesená",J184,0)</f>
        <v>0</v>
      </c>
      <c r="BI184" s="203">
        <f>IF(N184="nulová",J184,0)</f>
        <v>0</v>
      </c>
      <c r="BJ184" s="19" t="s">
        <v>40</v>
      </c>
      <c r="BK184" s="203">
        <f>ROUND(I184*H184,2)</f>
        <v>0</v>
      </c>
      <c r="BL184" s="19" t="s">
        <v>152</v>
      </c>
      <c r="BM184" s="202" t="s">
        <v>260</v>
      </c>
    </row>
    <row r="185" spans="1:65" s="2" customFormat="1" ht="105.6">
      <c r="A185" s="37"/>
      <c r="B185" s="38"/>
      <c r="C185" s="39"/>
      <c r="D185" s="204" t="s">
        <v>154</v>
      </c>
      <c r="E185" s="39"/>
      <c r="F185" s="205" t="s">
        <v>261</v>
      </c>
      <c r="G185" s="39"/>
      <c r="H185" s="39"/>
      <c r="I185" s="112"/>
      <c r="J185" s="39"/>
      <c r="K185" s="39"/>
      <c r="L185" s="42"/>
      <c r="M185" s="206"/>
      <c r="N185" s="207"/>
      <c r="O185" s="67"/>
      <c r="P185" s="67"/>
      <c r="Q185" s="67"/>
      <c r="R185" s="67"/>
      <c r="S185" s="67"/>
      <c r="T185" s="68"/>
      <c r="U185" s="37"/>
      <c r="V185" s="37"/>
      <c r="W185" s="37"/>
      <c r="X185" s="37"/>
      <c r="Y185" s="37"/>
      <c r="Z185" s="37"/>
      <c r="AA185" s="37"/>
      <c r="AB185" s="37"/>
      <c r="AC185" s="37"/>
      <c r="AD185" s="37"/>
      <c r="AE185" s="37"/>
      <c r="AT185" s="19" t="s">
        <v>154</v>
      </c>
      <c r="AU185" s="19" t="s">
        <v>90</v>
      </c>
    </row>
    <row r="186" spans="1:65" s="14" customFormat="1" ht="10.199999999999999">
      <c r="B186" s="218"/>
      <c r="C186" s="219"/>
      <c r="D186" s="204" t="s">
        <v>156</v>
      </c>
      <c r="E186" s="220" t="s">
        <v>32</v>
      </c>
      <c r="F186" s="221" t="s">
        <v>262</v>
      </c>
      <c r="G186" s="219"/>
      <c r="H186" s="222">
        <v>702.76800000000003</v>
      </c>
      <c r="I186" s="223"/>
      <c r="J186" s="219"/>
      <c r="K186" s="219"/>
      <c r="L186" s="224"/>
      <c r="M186" s="225"/>
      <c r="N186" s="226"/>
      <c r="O186" s="226"/>
      <c r="P186" s="226"/>
      <c r="Q186" s="226"/>
      <c r="R186" s="226"/>
      <c r="S186" s="226"/>
      <c r="T186" s="227"/>
      <c r="AT186" s="228" t="s">
        <v>156</v>
      </c>
      <c r="AU186" s="228" t="s">
        <v>90</v>
      </c>
      <c r="AV186" s="14" t="s">
        <v>90</v>
      </c>
      <c r="AW186" s="14" t="s">
        <v>38</v>
      </c>
      <c r="AX186" s="14" t="s">
        <v>40</v>
      </c>
      <c r="AY186" s="228" t="s">
        <v>146</v>
      </c>
    </row>
    <row r="187" spans="1:65" s="2" customFormat="1" ht="16.5" customHeight="1">
      <c r="A187" s="37"/>
      <c r="B187" s="38"/>
      <c r="C187" s="240" t="s">
        <v>263</v>
      </c>
      <c r="D187" s="240" t="s">
        <v>264</v>
      </c>
      <c r="E187" s="241" t="s">
        <v>265</v>
      </c>
      <c r="F187" s="242" t="s">
        <v>266</v>
      </c>
      <c r="G187" s="243" t="s">
        <v>267</v>
      </c>
      <c r="H187" s="244">
        <v>1267.7929999999999</v>
      </c>
      <c r="I187" s="245"/>
      <c r="J187" s="246">
        <f>ROUND(I187*H187,2)</f>
        <v>0</v>
      </c>
      <c r="K187" s="242" t="s">
        <v>32</v>
      </c>
      <c r="L187" s="247"/>
      <c r="M187" s="248" t="s">
        <v>32</v>
      </c>
      <c r="N187" s="249" t="s">
        <v>52</v>
      </c>
      <c r="O187" s="67"/>
      <c r="P187" s="200">
        <f>O187*H187</f>
        <v>0</v>
      </c>
      <c r="Q187" s="200">
        <v>0</v>
      </c>
      <c r="R187" s="200">
        <f>Q187*H187</f>
        <v>0</v>
      </c>
      <c r="S187" s="200">
        <v>0</v>
      </c>
      <c r="T187" s="201">
        <f>S187*H187</f>
        <v>0</v>
      </c>
      <c r="U187" s="37"/>
      <c r="V187" s="37"/>
      <c r="W187" s="37"/>
      <c r="X187" s="37"/>
      <c r="Y187" s="37"/>
      <c r="Z187" s="37"/>
      <c r="AA187" s="37"/>
      <c r="AB187" s="37"/>
      <c r="AC187" s="37"/>
      <c r="AD187" s="37"/>
      <c r="AE187" s="37"/>
      <c r="AR187" s="202" t="s">
        <v>193</v>
      </c>
      <c r="AT187" s="202" t="s">
        <v>264</v>
      </c>
      <c r="AU187" s="202" t="s">
        <v>90</v>
      </c>
      <c r="AY187" s="19" t="s">
        <v>146</v>
      </c>
      <c r="BE187" s="203">
        <f>IF(N187="základní",J187,0)</f>
        <v>0</v>
      </c>
      <c r="BF187" s="203">
        <f>IF(N187="snížená",J187,0)</f>
        <v>0</v>
      </c>
      <c r="BG187" s="203">
        <f>IF(N187="zákl. přenesená",J187,0)</f>
        <v>0</v>
      </c>
      <c r="BH187" s="203">
        <f>IF(N187="sníž. přenesená",J187,0)</f>
        <v>0</v>
      </c>
      <c r="BI187" s="203">
        <f>IF(N187="nulová",J187,0)</f>
        <v>0</v>
      </c>
      <c r="BJ187" s="19" t="s">
        <v>40</v>
      </c>
      <c r="BK187" s="203">
        <f>ROUND(I187*H187,2)</f>
        <v>0</v>
      </c>
      <c r="BL187" s="19" t="s">
        <v>152</v>
      </c>
      <c r="BM187" s="202" t="s">
        <v>268</v>
      </c>
    </row>
    <row r="188" spans="1:65" s="2" customFormat="1" ht="28.8">
      <c r="A188" s="37"/>
      <c r="B188" s="38"/>
      <c r="C188" s="39"/>
      <c r="D188" s="204" t="s">
        <v>164</v>
      </c>
      <c r="E188" s="39"/>
      <c r="F188" s="205" t="s">
        <v>269</v>
      </c>
      <c r="G188" s="39"/>
      <c r="H188" s="39"/>
      <c r="I188" s="112"/>
      <c r="J188" s="39"/>
      <c r="K188" s="39"/>
      <c r="L188" s="42"/>
      <c r="M188" s="206"/>
      <c r="N188" s="207"/>
      <c r="O188" s="67"/>
      <c r="P188" s="67"/>
      <c r="Q188" s="67"/>
      <c r="R188" s="67"/>
      <c r="S188" s="67"/>
      <c r="T188" s="68"/>
      <c r="U188" s="37"/>
      <c r="V188" s="37"/>
      <c r="W188" s="37"/>
      <c r="X188" s="37"/>
      <c r="Y188" s="37"/>
      <c r="Z188" s="37"/>
      <c r="AA188" s="37"/>
      <c r="AB188" s="37"/>
      <c r="AC188" s="37"/>
      <c r="AD188" s="37"/>
      <c r="AE188" s="37"/>
      <c r="AT188" s="19" t="s">
        <v>164</v>
      </c>
      <c r="AU188" s="19" t="s">
        <v>90</v>
      </c>
    </row>
    <row r="189" spans="1:65" s="14" customFormat="1" ht="10.199999999999999">
      <c r="B189" s="218"/>
      <c r="C189" s="219"/>
      <c r="D189" s="204" t="s">
        <v>156</v>
      </c>
      <c r="E189" s="220" t="s">
        <v>32</v>
      </c>
      <c r="F189" s="221" t="s">
        <v>270</v>
      </c>
      <c r="G189" s="219"/>
      <c r="H189" s="222">
        <v>1267.7929999999999</v>
      </c>
      <c r="I189" s="223"/>
      <c r="J189" s="219"/>
      <c r="K189" s="219"/>
      <c r="L189" s="224"/>
      <c r="M189" s="225"/>
      <c r="N189" s="226"/>
      <c r="O189" s="226"/>
      <c r="P189" s="226"/>
      <c r="Q189" s="226"/>
      <c r="R189" s="226"/>
      <c r="S189" s="226"/>
      <c r="T189" s="227"/>
      <c r="AT189" s="228" t="s">
        <v>156</v>
      </c>
      <c r="AU189" s="228" t="s">
        <v>90</v>
      </c>
      <c r="AV189" s="14" t="s">
        <v>90</v>
      </c>
      <c r="AW189" s="14" t="s">
        <v>38</v>
      </c>
      <c r="AX189" s="14" t="s">
        <v>40</v>
      </c>
      <c r="AY189" s="228" t="s">
        <v>146</v>
      </c>
    </row>
    <row r="190" spans="1:65" s="2" customFormat="1" ht="21.75" customHeight="1">
      <c r="A190" s="37"/>
      <c r="B190" s="38"/>
      <c r="C190" s="191" t="s">
        <v>271</v>
      </c>
      <c r="D190" s="191" t="s">
        <v>148</v>
      </c>
      <c r="E190" s="192" t="s">
        <v>272</v>
      </c>
      <c r="F190" s="193" t="s">
        <v>273</v>
      </c>
      <c r="G190" s="194" t="s">
        <v>189</v>
      </c>
      <c r="H190" s="195">
        <v>702.76800000000003</v>
      </c>
      <c r="I190" s="196"/>
      <c r="J190" s="197">
        <f>ROUND(I190*H190,2)</f>
        <v>0</v>
      </c>
      <c r="K190" s="193" t="s">
        <v>151</v>
      </c>
      <c r="L190" s="42"/>
      <c r="M190" s="198" t="s">
        <v>32</v>
      </c>
      <c r="N190" s="199" t="s">
        <v>52</v>
      </c>
      <c r="O190" s="67"/>
      <c r="P190" s="200">
        <f>O190*H190</f>
        <v>0</v>
      </c>
      <c r="Q190" s="200">
        <v>0</v>
      </c>
      <c r="R190" s="200">
        <f>Q190*H190</f>
        <v>0</v>
      </c>
      <c r="S190" s="200">
        <v>0</v>
      </c>
      <c r="T190" s="201">
        <f>S190*H190</f>
        <v>0</v>
      </c>
      <c r="U190" s="37"/>
      <c r="V190" s="37"/>
      <c r="W190" s="37"/>
      <c r="X190" s="37"/>
      <c r="Y190" s="37"/>
      <c r="Z190" s="37"/>
      <c r="AA190" s="37"/>
      <c r="AB190" s="37"/>
      <c r="AC190" s="37"/>
      <c r="AD190" s="37"/>
      <c r="AE190" s="37"/>
      <c r="AR190" s="202" t="s">
        <v>152</v>
      </c>
      <c r="AT190" s="202" t="s">
        <v>148</v>
      </c>
      <c r="AU190" s="202" t="s">
        <v>90</v>
      </c>
      <c r="AY190" s="19" t="s">
        <v>146</v>
      </c>
      <c r="BE190" s="203">
        <f>IF(N190="základní",J190,0)</f>
        <v>0</v>
      </c>
      <c r="BF190" s="203">
        <f>IF(N190="snížená",J190,0)</f>
        <v>0</v>
      </c>
      <c r="BG190" s="203">
        <f>IF(N190="zákl. přenesená",J190,0)</f>
        <v>0</v>
      </c>
      <c r="BH190" s="203">
        <f>IF(N190="sníž. přenesená",J190,0)</f>
        <v>0</v>
      </c>
      <c r="BI190" s="203">
        <f>IF(N190="nulová",J190,0)</f>
        <v>0</v>
      </c>
      <c r="BJ190" s="19" t="s">
        <v>40</v>
      </c>
      <c r="BK190" s="203">
        <f>ROUND(I190*H190,2)</f>
        <v>0</v>
      </c>
      <c r="BL190" s="19" t="s">
        <v>152</v>
      </c>
      <c r="BM190" s="202" t="s">
        <v>274</v>
      </c>
    </row>
    <row r="191" spans="1:65" s="2" customFormat="1" ht="374.4">
      <c r="A191" s="37"/>
      <c r="B191" s="38"/>
      <c r="C191" s="39"/>
      <c r="D191" s="204" t="s">
        <v>154</v>
      </c>
      <c r="E191" s="39"/>
      <c r="F191" s="205" t="s">
        <v>275</v>
      </c>
      <c r="G191" s="39"/>
      <c r="H191" s="39"/>
      <c r="I191" s="112"/>
      <c r="J191" s="39"/>
      <c r="K191" s="39"/>
      <c r="L191" s="42"/>
      <c r="M191" s="206"/>
      <c r="N191" s="207"/>
      <c r="O191" s="67"/>
      <c r="P191" s="67"/>
      <c r="Q191" s="67"/>
      <c r="R191" s="67"/>
      <c r="S191" s="67"/>
      <c r="T191" s="68"/>
      <c r="U191" s="37"/>
      <c r="V191" s="37"/>
      <c r="W191" s="37"/>
      <c r="X191" s="37"/>
      <c r="Y191" s="37"/>
      <c r="Z191" s="37"/>
      <c r="AA191" s="37"/>
      <c r="AB191" s="37"/>
      <c r="AC191" s="37"/>
      <c r="AD191" s="37"/>
      <c r="AE191" s="37"/>
      <c r="AT191" s="19" t="s">
        <v>154</v>
      </c>
      <c r="AU191" s="19" t="s">
        <v>90</v>
      </c>
    </row>
    <row r="192" spans="1:65" s="14" customFormat="1" ht="10.199999999999999">
      <c r="B192" s="218"/>
      <c r="C192" s="219"/>
      <c r="D192" s="204" t="s">
        <v>156</v>
      </c>
      <c r="E192" s="220" t="s">
        <v>32</v>
      </c>
      <c r="F192" s="221" t="s">
        <v>262</v>
      </c>
      <c r="G192" s="219"/>
      <c r="H192" s="222">
        <v>702.76800000000003</v>
      </c>
      <c r="I192" s="223"/>
      <c r="J192" s="219"/>
      <c r="K192" s="219"/>
      <c r="L192" s="224"/>
      <c r="M192" s="225"/>
      <c r="N192" s="226"/>
      <c r="O192" s="226"/>
      <c r="P192" s="226"/>
      <c r="Q192" s="226"/>
      <c r="R192" s="226"/>
      <c r="S192" s="226"/>
      <c r="T192" s="227"/>
      <c r="AT192" s="228" t="s">
        <v>156</v>
      </c>
      <c r="AU192" s="228" t="s">
        <v>90</v>
      </c>
      <c r="AV192" s="14" t="s">
        <v>90</v>
      </c>
      <c r="AW192" s="14" t="s">
        <v>38</v>
      </c>
      <c r="AX192" s="14" t="s">
        <v>40</v>
      </c>
      <c r="AY192" s="228" t="s">
        <v>146</v>
      </c>
    </row>
    <row r="193" spans="1:65" s="2" customFormat="1" ht="16.5" customHeight="1">
      <c r="A193" s="37"/>
      <c r="B193" s="38"/>
      <c r="C193" s="191" t="s">
        <v>7</v>
      </c>
      <c r="D193" s="191" t="s">
        <v>148</v>
      </c>
      <c r="E193" s="192" t="s">
        <v>276</v>
      </c>
      <c r="F193" s="193" t="s">
        <v>277</v>
      </c>
      <c r="G193" s="194" t="s">
        <v>189</v>
      </c>
      <c r="H193" s="195">
        <v>788.19299999999998</v>
      </c>
      <c r="I193" s="196"/>
      <c r="J193" s="197">
        <f>ROUND(I193*H193,2)</f>
        <v>0</v>
      </c>
      <c r="K193" s="193" t="s">
        <v>151</v>
      </c>
      <c r="L193" s="42"/>
      <c r="M193" s="198" t="s">
        <v>32</v>
      </c>
      <c r="N193" s="199" t="s">
        <v>52</v>
      </c>
      <c r="O193" s="67"/>
      <c r="P193" s="200">
        <f>O193*H193</f>
        <v>0</v>
      </c>
      <c r="Q193" s="200">
        <v>0</v>
      </c>
      <c r="R193" s="200">
        <f>Q193*H193</f>
        <v>0</v>
      </c>
      <c r="S193" s="200">
        <v>0</v>
      </c>
      <c r="T193" s="201">
        <f>S193*H193</f>
        <v>0</v>
      </c>
      <c r="U193" s="37"/>
      <c r="V193" s="37"/>
      <c r="W193" s="37"/>
      <c r="X193" s="37"/>
      <c r="Y193" s="37"/>
      <c r="Z193" s="37"/>
      <c r="AA193" s="37"/>
      <c r="AB193" s="37"/>
      <c r="AC193" s="37"/>
      <c r="AD193" s="37"/>
      <c r="AE193" s="37"/>
      <c r="AR193" s="202" t="s">
        <v>152</v>
      </c>
      <c r="AT193" s="202" t="s">
        <v>148</v>
      </c>
      <c r="AU193" s="202" t="s">
        <v>90</v>
      </c>
      <c r="AY193" s="19" t="s">
        <v>146</v>
      </c>
      <c r="BE193" s="203">
        <f>IF(N193="základní",J193,0)</f>
        <v>0</v>
      </c>
      <c r="BF193" s="203">
        <f>IF(N193="snížená",J193,0)</f>
        <v>0</v>
      </c>
      <c r="BG193" s="203">
        <f>IF(N193="zákl. přenesená",J193,0)</f>
        <v>0</v>
      </c>
      <c r="BH193" s="203">
        <f>IF(N193="sníž. přenesená",J193,0)</f>
        <v>0</v>
      </c>
      <c r="BI193" s="203">
        <f>IF(N193="nulová",J193,0)</f>
        <v>0</v>
      </c>
      <c r="BJ193" s="19" t="s">
        <v>40</v>
      </c>
      <c r="BK193" s="203">
        <f>ROUND(I193*H193,2)</f>
        <v>0</v>
      </c>
      <c r="BL193" s="19" t="s">
        <v>152</v>
      </c>
      <c r="BM193" s="202" t="s">
        <v>278</v>
      </c>
    </row>
    <row r="194" spans="1:65" s="2" customFormat="1" ht="230.4">
      <c r="A194" s="37"/>
      <c r="B194" s="38"/>
      <c r="C194" s="39"/>
      <c r="D194" s="204" t="s">
        <v>154</v>
      </c>
      <c r="E194" s="39"/>
      <c r="F194" s="205" t="s">
        <v>279</v>
      </c>
      <c r="G194" s="39"/>
      <c r="H194" s="39"/>
      <c r="I194" s="112"/>
      <c r="J194" s="39"/>
      <c r="K194" s="39"/>
      <c r="L194" s="42"/>
      <c r="M194" s="206"/>
      <c r="N194" s="207"/>
      <c r="O194" s="67"/>
      <c r="P194" s="67"/>
      <c r="Q194" s="67"/>
      <c r="R194" s="67"/>
      <c r="S194" s="67"/>
      <c r="T194" s="68"/>
      <c r="U194" s="37"/>
      <c r="V194" s="37"/>
      <c r="W194" s="37"/>
      <c r="X194" s="37"/>
      <c r="Y194" s="37"/>
      <c r="Z194" s="37"/>
      <c r="AA194" s="37"/>
      <c r="AB194" s="37"/>
      <c r="AC194" s="37"/>
      <c r="AD194" s="37"/>
      <c r="AE194" s="37"/>
      <c r="AT194" s="19" t="s">
        <v>154</v>
      </c>
      <c r="AU194" s="19" t="s">
        <v>90</v>
      </c>
    </row>
    <row r="195" spans="1:65" s="13" customFormat="1" ht="10.199999999999999">
      <c r="B195" s="208"/>
      <c r="C195" s="209"/>
      <c r="D195" s="204" t="s">
        <v>156</v>
      </c>
      <c r="E195" s="210" t="s">
        <v>32</v>
      </c>
      <c r="F195" s="211" t="s">
        <v>253</v>
      </c>
      <c r="G195" s="209"/>
      <c r="H195" s="210" t="s">
        <v>32</v>
      </c>
      <c r="I195" s="212"/>
      <c r="J195" s="209"/>
      <c r="K195" s="209"/>
      <c r="L195" s="213"/>
      <c r="M195" s="214"/>
      <c r="N195" s="215"/>
      <c r="O195" s="215"/>
      <c r="P195" s="215"/>
      <c r="Q195" s="215"/>
      <c r="R195" s="215"/>
      <c r="S195" s="215"/>
      <c r="T195" s="216"/>
      <c r="AT195" s="217" t="s">
        <v>156</v>
      </c>
      <c r="AU195" s="217" t="s">
        <v>90</v>
      </c>
      <c r="AV195" s="13" t="s">
        <v>40</v>
      </c>
      <c r="AW195" s="13" t="s">
        <v>38</v>
      </c>
      <c r="AX195" s="13" t="s">
        <v>81</v>
      </c>
      <c r="AY195" s="217" t="s">
        <v>146</v>
      </c>
    </row>
    <row r="196" spans="1:65" s="14" customFormat="1" ht="10.199999999999999">
      <c r="B196" s="218"/>
      <c r="C196" s="219"/>
      <c r="D196" s="204" t="s">
        <v>156</v>
      </c>
      <c r="E196" s="220" t="s">
        <v>32</v>
      </c>
      <c r="F196" s="221" t="s">
        <v>254</v>
      </c>
      <c r="G196" s="219"/>
      <c r="H196" s="222">
        <v>702.76800000000003</v>
      </c>
      <c r="I196" s="223"/>
      <c r="J196" s="219"/>
      <c r="K196" s="219"/>
      <c r="L196" s="224"/>
      <c r="M196" s="225"/>
      <c r="N196" s="226"/>
      <c r="O196" s="226"/>
      <c r="P196" s="226"/>
      <c r="Q196" s="226"/>
      <c r="R196" s="226"/>
      <c r="S196" s="226"/>
      <c r="T196" s="227"/>
      <c r="AT196" s="228" t="s">
        <v>156</v>
      </c>
      <c r="AU196" s="228" t="s">
        <v>90</v>
      </c>
      <c r="AV196" s="14" t="s">
        <v>90</v>
      </c>
      <c r="AW196" s="14" t="s">
        <v>38</v>
      </c>
      <c r="AX196" s="14" t="s">
        <v>81</v>
      </c>
      <c r="AY196" s="228" t="s">
        <v>146</v>
      </c>
    </row>
    <row r="197" spans="1:65" s="14" customFormat="1" ht="10.199999999999999">
      <c r="B197" s="218"/>
      <c r="C197" s="219"/>
      <c r="D197" s="204" t="s">
        <v>156</v>
      </c>
      <c r="E197" s="220" t="s">
        <v>32</v>
      </c>
      <c r="F197" s="221" t="s">
        <v>255</v>
      </c>
      <c r="G197" s="219"/>
      <c r="H197" s="222">
        <v>44.005000000000003</v>
      </c>
      <c r="I197" s="223"/>
      <c r="J197" s="219"/>
      <c r="K197" s="219"/>
      <c r="L197" s="224"/>
      <c r="M197" s="225"/>
      <c r="N197" s="226"/>
      <c r="O197" s="226"/>
      <c r="P197" s="226"/>
      <c r="Q197" s="226"/>
      <c r="R197" s="226"/>
      <c r="S197" s="226"/>
      <c r="T197" s="227"/>
      <c r="AT197" s="228" t="s">
        <v>156</v>
      </c>
      <c r="AU197" s="228" t="s">
        <v>90</v>
      </c>
      <c r="AV197" s="14" t="s">
        <v>90</v>
      </c>
      <c r="AW197" s="14" t="s">
        <v>38</v>
      </c>
      <c r="AX197" s="14" t="s">
        <v>81</v>
      </c>
      <c r="AY197" s="228" t="s">
        <v>146</v>
      </c>
    </row>
    <row r="198" spans="1:65" s="14" customFormat="1" ht="10.199999999999999">
      <c r="B198" s="218"/>
      <c r="C198" s="219"/>
      <c r="D198" s="204" t="s">
        <v>156</v>
      </c>
      <c r="E198" s="220" t="s">
        <v>32</v>
      </c>
      <c r="F198" s="221" t="s">
        <v>256</v>
      </c>
      <c r="G198" s="219"/>
      <c r="H198" s="222">
        <v>41.42</v>
      </c>
      <c r="I198" s="223"/>
      <c r="J198" s="219"/>
      <c r="K198" s="219"/>
      <c r="L198" s="224"/>
      <c r="M198" s="225"/>
      <c r="N198" s="226"/>
      <c r="O198" s="226"/>
      <c r="P198" s="226"/>
      <c r="Q198" s="226"/>
      <c r="R198" s="226"/>
      <c r="S198" s="226"/>
      <c r="T198" s="227"/>
      <c r="AT198" s="228" t="s">
        <v>156</v>
      </c>
      <c r="AU198" s="228" t="s">
        <v>90</v>
      </c>
      <c r="AV198" s="14" t="s">
        <v>90</v>
      </c>
      <c r="AW198" s="14" t="s">
        <v>38</v>
      </c>
      <c r="AX198" s="14" t="s">
        <v>81</v>
      </c>
      <c r="AY198" s="228" t="s">
        <v>146</v>
      </c>
    </row>
    <row r="199" spans="1:65" s="15" customFormat="1" ht="10.199999999999999">
      <c r="B199" s="229"/>
      <c r="C199" s="230"/>
      <c r="D199" s="204" t="s">
        <v>156</v>
      </c>
      <c r="E199" s="231" t="s">
        <v>32</v>
      </c>
      <c r="F199" s="232" t="s">
        <v>159</v>
      </c>
      <c r="G199" s="230"/>
      <c r="H199" s="233">
        <v>788.19299999999998</v>
      </c>
      <c r="I199" s="234"/>
      <c r="J199" s="230"/>
      <c r="K199" s="230"/>
      <c r="L199" s="235"/>
      <c r="M199" s="236"/>
      <c r="N199" s="237"/>
      <c r="O199" s="237"/>
      <c r="P199" s="237"/>
      <c r="Q199" s="237"/>
      <c r="R199" s="237"/>
      <c r="S199" s="237"/>
      <c r="T199" s="238"/>
      <c r="AT199" s="239" t="s">
        <v>156</v>
      </c>
      <c r="AU199" s="239" t="s">
        <v>90</v>
      </c>
      <c r="AV199" s="15" t="s">
        <v>152</v>
      </c>
      <c r="AW199" s="15" t="s">
        <v>38</v>
      </c>
      <c r="AX199" s="15" t="s">
        <v>40</v>
      </c>
      <c r="AY199" s="239" t="s">
        <v>146</v>
      </c>
    </row>
    <row r="200" spans="1:65" s="2" customFormat="1" ht="21.75" customHeight="1">
      <c r="A200" s="37"/>
      <c r="B200" s="38"/>
      <c r="C200" s="191" t="s">
        <v>280</v>
      </c>
      <c r="D200" s="191" t="s">
        <v>148</v>
      </c>
      <c r="E200" s="192" t="s">
        <v>281</v>
      </c>
      <c r="F200" s="193" t="s">
        <v>282</v>
      </c>
      <c r="G200" s="194" t="s">
        <v>267</v>
      </c>
      <c r="H200" s="195">
        <v>1379.338</v>
      </c>
      <c r="I200" s="196"/>
      <c r="J200" s="197">
        <f>ROUND(I200*H200,2)</f>
        <v>0</v>
      </c>
      <c r="K200" s="193" t="s">
        <v>151</v>
      </c>
      <c r="L200" s="42"/>
      <c r="M200" s="198" t="s">
        <v>32</v>
      </c>
      <c r="N200" s="199" t="s">
        <v>52</v>
      </c>
      <c r="O200" s="67"/>
      <c r="P200" s="200">
        <f>O200*H200</f>
        <v>0</v>
      </c>
      <c r="Q200" s="200">
        <v>0</v>
      </c>
      <c r="R200" s="200">
        <f>Q200*H200</f>
        <v>0</v>
      </c>
      <c r="S200" s="200">
        <v>0</v>
      </c>
      <c r="T200" s="201">
        <f>S200*H200</f>
        <v>0</v>
      </c>
      <c r="U200" s="37"/>
      <c r="V200" s="37"/>
      <c r="W200" s="37"/>
      <c r="X200" s="37"/>
      <c r="Y200" s="37"/>
      <c r="Z200" s="37"/>
      <c r="AA200" s="37"/>
      <c r="AB200" s="37"/>
      <c r="AC200" s="37"/>
      <c r="AD200" s="37"/>
      <c r="AE200" s="37"/>
      <c r="AR200" s="202" t="s">
        <v>152</v>
      </c>
      <c r="AT200" s="202" t="s">
        <v>148</v>
      </c>
      <c r="AU200" s="202" t="s">
        <v>90</v>
      </c>
      <c r="AY200" s="19" t="s">
        <v>146</v>
      </c>
      <c r="BE200" s="203">
        <f>IF(N200="základní",J200,0)</f>
        <v>0</v>
      </c>
      <c r="BF200" s="203">
        <f>IF(N200="snížená",J200,0)</f>
        <v>0</v>
      </c>
      <c r="BG200" s="203">
        <f>IF(N200="zákl. přenesená",J200,0)</f>
        <v>0</v>
      </c>
      <c r="BH200" s="203">
        <f>IF(N200="sníž. přenesená",J200,0)</f>
        <v>0</v>
      </c>
      <c r="BI200" s="203">
        <f>IF(N200="nulová",J200,0)</f>
        <v>0</v>
      </c>
      <c r="BJ200" s="19" t="s">
        <v>40</v>
      </c>
      <c r="BK200" s="203">
        <f>ROUND(I200*H200,2)</f>
        <v>0</v>
      </c>
      <c r="BL200" s="19" t="s">
        <v>152</v>
      </c>
      <c r="BM200" s="202" t="s">
        <v>283</v>
      </c>
    </row>
    <row r="201" spans="1:65" s="2" customFormat="1" ht="28.8">
      <c r="A201" s="37"/>
      <c r="B201" s="38"/>
      <c r="C201" s="39"/>
      <c r="D201" s="204" t="s">
        <v>154</v>
      </c>
      <c r="E201" s="39"/>
      <c r="F201" s="205" t="s">
        <v>284</v>
      </c>
      <c r="G201" s="39"/>
      <c r="H201" s="39"/>
      <c r="I201" s="112"/>
      <c r="J201" s="39"/>
      <c r="K201" s="39"/>
      <c r="L201" s="42"/>
      <c r="M201" s="206"/>
      <c r="N201" s="207"/>
      <c r="O201" s="67"/>
      <c r="P201" s="67"/>
      <c r="Q201" s="67"/>
      <c r="R201" s="67"/>
      <c r="S201" s="67"/>
      <c r="T201" s="68"/>
      <c r="U201" s="37"/>
      <c r="V201" s="37"/>
      <c r="W201" s="37"/>
      <c r="X201" s="37"/>
      <c r="Y201" s="37"/>
      <c r="Z201" s="37"/>
      <c r="AA201" s="37"/>
      <c r="AB201" s="37"/>
      <c r="AC201" s="37"/>
      <c r="AD201" s="37"/>
      <c r="AE201" s="37"/>
      <c r="AT201" s="19" t="s">
        <v>154</v>
      </c>
      <c r="AU201" s="19" t="s">
        <v>90</v>
      </c>
    </row>
    <row r="202" spans="1:65" s="2" customFormat="1" ht="19.2">
      <c r="A202" s="37"/>
      <c r="B202" s="38"/>
      <c r="C202" s="39"/>
      <c r="D202" s="204" t="s">
        <v>164</v>
      </c>
      <c r="E202" s="39"/>
      <c r="F202" s="205" t="s">
        <v>285</v>
      </c>
      <c r="G202" s="39"/>
      <c r="H202" s="39"/>
      <c r="I202" s="112"/>
      <c r="J202" s="39"/>
      <c r="K202" s="39"/>
      <c r="L202" s="42"/>
      <c r="M202" s="206"/>
      <c r="N202" s="207"/>
      <c r="O202" s="67"/>
      <c r="P202" s="67"/>
      <c r="Q202" s="67"/>
      <c r="R202" s="67"/>
      <c r="S202" s="67"/>
      <c r="T202" s="68"/>
      <c r="U202" s="37"/>
      <c r="V202" s="37"/>
      <c r="W202" s="37"/>
      <c r="X202" s="37"/>
      <c r="Y202" s="37"/>
      <c r="Z202" s="37"/>
      <c r="AA202" s="37"/>
      <c r="AB202" s="37"/>
      <c r="AC202" s="37"/>
      <c r="AD202" s="37"/>
      <c r="AE202" s="37"/>
      <c r="AT202" s="19" t="s">
        <v>164</v>
      </c>
      <c r="AU202" s="19" t="s">
        <v>90</v>
      </c>
    </row>
    <row r="203" spans="1:65" s="13" customFormat="1" ht="10.199999999999999">
      <c r="B203" s="208"/>
      <c r="C203" s="209"/>
      <c r="D203" s="204" t="s">
        <v>156</v>
      </c>
      <c r="E203" s="210" t="s">
        <v>32</v>
      </c>
      <c r="F203" s="211" t="s">
        <v>253</v>
      </c>
      <c r="G203" s="209"/>
      <c r="H203" s="210" t="s">
        <v>32</v>
      </c>
      <c r="I203" s="212"/>
      <c r="J203" s="209"/>
      <c r="K203" s="209"/>
      <c r="L203" s="213"/>
      <c r="M203" s="214"/>
      <c r="N203" s="215"/>
      <c r="O203" s="215"/>
      <c r="P203" s="215"/>
      <c r="Q203" s="215"/>
      <c r="R203" s="215"/>
      <c r="S203" s="215"/>
      <c r="T203" s="216"/>
      <c r="AT203" s="217" t="s">
        <v>156</v>
      </c>
      <c r="AU203" s="217" t="s">
        <v>90</v>
      </c>
      <c r="AV203" s="13" t="s">
        <v>40</v>
      </c>
      <c r="AW203" s="13" t="s">
        <v>38</v>
      </c>
      <c r="AX203" s="13" t="s">
        <v>81</v>
      </c>
      <c r="AY203" s="217" t="s">
        <v>146</v>
      </c>
    </row>
    <row r="204" spans="1:65" s="14" customFormat="1" ht="10.199999999999999">
      <c r="B204" s="218"/>
      <c r="C204" s="219"/>
      <c r="D204" s="204" t="s">
        <v>156</v>
      </c>
      <c r="E204" s="220" t="s">
        <v>32</v>
      </c>
      <c r="F204" s="221" t="s">
        <v>286</v>
      </c>
      <c r="G204" s="219"/>
      <c r="H204" s="222">
        <v>1229.8440000000001</v>
      </c>
      <c r="I204" s="223"/>
      <c r="J204" s="219"/>
      <c r="K204" s="219"/>
      <c r="L204" s="224"/>
      <c r="M204" s="225"/>
      <c r="N204" s="226"/>
      <c r="O204" s="226"/>
      <c r="P204" s="226"/>
      <c r="Q204" s="226"/>
      <c r="R204" s="226"/>
      <c r="S204" s="226"/>
      <c r="T204" s="227"/>
      <c r="AT204" s="228" t="s">
        <v>156</v>
      </c>
      <c r="AU204" s="228" t="s">
        <v>90</v>
      </c>
      <c r="AV204" s="14" t="s">
        <v>90</v>
      </c>
      <c r="AW204" s="14" t="s">
        <v>38</v>
      </c>
      <c r="AX204" s="14" t="s">
        <v>81</v>
      </c>
      <c r="AY204" s="228" t="s">
        <v>146</v>
      </c>
    </row>
    <row r="205" spans="1:65" s="14" customFormat="1" ht="10.199999999999999">
      <c r="B205" s="218"/>
      <c r="C205" s="219"/>
      <c r="D205" s="204" t="s">
        <v>156</v>
      </c>
      <c r="E205" s="220" t="s">
        <v>32</v>
      </c>
      <c r="F205" s="221" t="s">
        <v>287</v>
      </c>
      <c r="G205" s="219"/>
      <c r="H205" s="222">
        <v>77.009</v>
      </c>
      <c r="I205" s="223"/>
      <c r="J205" s="219"/>
      <c r="K205" s="219"/>
      <c r="L205" s="224"/>
      <c r="M205" s="225"/>
      <c r="N205" s="226"/>
      <c r="O205" s="226"/>
      <c r="P205" s="226"/>
      <c r="Q205" s="226"/>
      <c r="R205" s="226"/>
      <c r="S205" s="226"/>
      <c r="T205" s="227"/>
      <c r="AT205" s="228" t="s">
        <v>156</v>
      </c>
      <c r="AU205" s="228" t="s">
        <v>90</v>
      </c>
      <c r="AV205" s="14" t="s">
        <v>90</v>
      </c>
      <c r="AW205" s="14" t="s">
        <v>38</v>
      </c>
      <c r="AX205" s="14" t="s">
        <v>81</v>
      </c>
      <c r="AY205" s="228" t="s">
        <v>146</v>
      </c>
    </row>
    <row r="206" spans="1:65" s="14" customFormat="1" ht="10.199999999999999">
      <c r="B206" s="218"/>
      <c r="C206" s="219"/>
      <c r="D206" s="204" t="s">
        <v>156</v>
      </c>
      <c r="E206" s="220" t="s">
        <v>32</v>
      </c>
      <c r="F206" s="221" t="s">
        <v>288</v>
      </c>
      <c r="G206" s="219"/>
      <c r="H206" s="222">
        <v>72.484999999999999</v>
      </c>
      <c r="I206" s="223"/>
      <c r="J206" s="219"/>
      <c r="K206" s="219"/>
      <c r="L206" s="224"/>
      <c r="M206" s="225"/>
      <c r="N206" s="226"/>
      <c r="O206" s="226"/>
      <c r="P206" s="226"/>
      <c r="Q206" s="226"/>
      <c r="R206" s="226"/>
      <c r="S206" s="226"/>
      <c r="T206" s="227"/>
      <c r="AT206" s="228" t="s">
        <v>156</v>
      </c>
      <c r="AU206" s="228" t="s">
        <v>90</v>
      </c>
      <c r="AV206" s="14" t="s">
        <v>90</v>
      </c>
      <c r="AW206" s="14" t="s">
        <v>38</v>
      </c>
      <c r="AX206" s="14" t="s">
        <v>81</v>
      </c>
      <c r="AY206" s="228" t="s">
        <v>146</v>
      </c>
    </row>
    <row r="207" spans="1:65" s="15" customFormat="1" ht="10.199999999999999">
      <c r="B207" s="229"/>
      <c r="C207" s="230"/>
      <c r="D207" s="204" t="s">
        <v>156</v>
      </c>
      <c r="E207" s="231" t="s">
        <v>32</v>
      </c>
      <c r="F207" s="232" t="s">
        <v>159</v>
      </c>
      <c r="G207" s="230"/>
      <c r="H207" s="233">
        <v>1379.338</v>
      </c>
      <c r="I207" s="234"/>
      <c r="J207" s="230"/>
      <c r="K207" s="230"/>
      <c r="L207" s="235"/>
      <c r="M207" s="236"/>
      <c r="N207" s="237"/>
      <c r="O207" s="237"/>
      <c r="P207" s="237"/>
      <c r="Q207" s="237"/>
      <c r="R207" s="237"/>
      <c r="S207" s="237"/>
      <c r="T207" s="238"/>
      <c r="AT207" s="239" t="s">
        <v>156</v>
      </c>
      <c r="AU207" s="239" t="s">
        <v>90</v>
      </c>
      <c r="AV207" s="15" t="s">
        <v>152</v>
      </c>
      <c r="AW207" s="15" t="s">
        <v>38</v>
      </c>
      <c r="AX207" s="15" t="s">
        <v>40</v>
      </c>
      <c r="AY207" s="239" t="s">
        <v>146</v>
      </c>
    </row>
    <row r="208" spans="1:65" s="2" customFormat="1" ht="21.75" customHeight="1">
      <c r="A208" s="37"/>
      <c r="B208" s="38"/>
      <c r="C208" s="191" t="s">
        <v>289</v>
      </c>
      <c r="D208" s="191" t="s">
        <v>148</v>
      </c>
      <c r="E208" s="192" t="s">
        <v>290</v>
      </c>
      <c r="F208" s="193" t="s">
        <v>291</v>
      </c>
      <c r="G208" s="194" t="s">
        <v>189</v>
      </c>
      <c r="H208" s="195">
        <v>28.994</v>
      </c>
      <c r="I208" s="196"/>
      <c r="J208" s="197">
        <f>ROUND(I208*H208,2)</f>
        <v>0</v>
      </c>
      <c r="K208" s="193" t="s">
        <v>151</v>
      </c>
      <c r="L208" s="42"/>
      <c r="M208" s="198" t="s">
        <v>32</v>
      </c>
      <c r="N208" s="199" t="s">
        <v>52</v>
      </c>
      <c r="O208" s="67"/>
      <c r="P208" s="200">
        <f>O208*H208</f>
        <v>0</v>
      </c>
      <c r="Q208" s="200">
        <v>0</v>
      </c>
      <c r="R208" s="200">
        <f>Q208*H208</f>
        <v>0</v>
      </c>
      <c r="S208" s="200">
        <v>0</v>
      </c>
      <c r="T208" s="201">
        <f>S208*H208</f>
        <v>0</v>
      </c>
      <c r="U208" s="37"/>
      <c r="V208" s="37"/>
      <c r="W208" s="37"/>
      <c r="X208" s="37"/>
      <c r="Y208" s="37"/>
      <c r="Z208" s="37"/>
      <c r="AA208" s="37"/>
      <c r="AB208" s="37"/>
      <c r="AC208" s="37"/>
      <c r="AD208" s="37"/>
      <c r="AE208" s="37"/>
      <c r="AR208" s="202" t="s">
        <v>152</v>
      </c>
      <c r="AT208" s="202" t="s">
        <v>148</v>
      </c>
      <c r="AU208" s="202" t="s">
        <v>90</v>
      </c>
      <c r="AY208" s="19" t="s">
        <v>146</v>
      </c>
      <c r="BE208" s="203">
        <f>IF(N208="základní",J208,0)</f>
        <v>0</v>
      </c>
      <c r="BF208" s="203">
        <f>IF(N208="snížená",J208,0)</f>
        <v>0</v>
      </c>
      <c r="BG208" s="203">
        <f>IF(N208="zákl. přenesená",J208,0)</f>
        <v>0</v>
      </c>
      <c r="BH208" s="203">
        <f>IF(N208="sníž. přenesená",J208,0)</f>
        <v>0</v>
      </c>
      <c r="BI208" s="203">
        <f>IF(N208="nulová",J208,0)</f>
        <v>0</v>
      </c>
      <c r="BJ208" s="19" t="s">
        <v>40</v>
      </c>
      <c r="BK208" s="203">
        <f>ROUND(I208*H208,2)</f>
        <v>0</v>
      </c>
      <c r="BL208" s="19" t="s">
        <v>152</v>
      </c>
      <c r="BM208" s="202" t="s">
        <v>292</v>
      </c>
    </row>
    <row r="209" spans="1:65" s="2" customFormat="1" ht="345.6">
      <c r="A209" s="37"/>
      <c r="B209" s="38"/>
      <c r="C209" s="39"/>
      <c r="D209" s="204" t="s">
        <v>154</v>
      </c>
      <c r="E209" s="39"/>
      <c r="F209" s="205" t="s">
        <v>293</v>
      </c>
      <c r="G209" s="39"/>
      <c r="H209" s="39"/>
      <c r="I209" s="112"/>
      <c r="J209" s="39"/>
      <c r="K209" s="39"/>
      <c r="L209" s="42"/>
      <c r="M209" s="206"/>
      <c r="N209" s="207"/>
      <c r="O209" s="67"/>
      <c r="P209" s="67"/>
      <c r="Q209" s="67"/>
      <c r="R209" s="67"/>
      <c r="S209" s="67"/>
      <c r="T209" s="68"/>
      <c r="U209" s="37"/>
      <c r="V209" s="37"/>
      <c r="W209" s="37"/>
      <c r="X209" s="37"/>
      <c r="Y209" s="37"/>
      <c r="Z209" s="37"/>
      <c r="AA209" s="37"/>
      <c r="AB209" s="37"/>
      <c r="AC209" s="37"/>
      <c r="AD209" s="37"/>
      <c r="AE209" s="37"/>
      <c r="AT209" s="19" t="s">
        <v>154</v>
      </c>
      <c r="AU209" s="19" t="s">
        <v>90</v>
      </c>
    </row>
    <row r="210" spans="1:65" s="13" customFormat="1" ht="10.199999999999999">
      <c r="B210" s="208"/>
      <c r="C210" s="209"/>
      <c r="D210" s="204" t="s">
        <v>156</v>
      </c>
      <c r="E210" s="210" t="s">
        <v>32</v>
      </c>
      <c r="F210" s="211" t="s">
        <v>198</v>
      </c>
      <c r="G210" s="209"/>
      <c r="H210" s="210" t="s">
        <v>32</v>
      </c>
      <c r="I210" s="212"/>
      <c r="J210" s="209"/>
      <c r="K210" s="209"/>
      <c r="L210" s="213"/>
      <c r="M210" s="214"/>
      <c r="N210" s="215"/>
      <c r="O210" s="215"/>
      <c r="P210" s="215"/>
      <c r="Q210" s="215"/>
      <c r="R210" s="215"/>
      <c r="S210" s="215"/>
      <c r="T210" s="216"/>
      <c r="AT210" s="217" t="s">
        <v>156</v>
      </c>
      <c r="AU210" s="217" t="s">
        <v>90</v>
      </c>
      <c r="AV210" s="13" t="s">
        <v>40</v>
      </c>
      <c r="AW210" s="13" t="s">
        <v>38</v>
      </c>
      <c r="AX210" s="13" t="s">
        <v>81</v>
      </c>
      <c r="AY210" s="217" t="s">
        <v>146</v>
      </c>
    </row>
    <row r="211" spans="1:65" s="13" customFormat="1" ht="10.199999999999999">
      <c r="B211" s="208"/>
      <c r="C211" s="209"/>
      <c r="D211" s="204" t="s">
        <v>156</v>
      </c>
      <c r="E211" s="210" t="s">
        <v>32</v>
      </c>
      <c r="F211" s="211" t="s">
        <v>157</v>
      </c>
      <c r="G211" s="209"/>
      <c r="H211" s="210" t="s">
        <v>32</v>
      </c>
      <c r="I211" s="212"/>
      <c r="J211" s="209"/>
      <c r="K211" s="209"/>
      <c r="L211" s="213"/>
      <c r="M211" s="214"/>
      <c r="N211" s="215"/>
      <c r="O211" s="215"/>
      <c r="P211" s="215"/>
      <c r="Q211" s="215"/>
      <c r="R211" s="215"/>
      <c r="S211" s="215"/>
      <c r="T211" s="216"/>
      <c r="AT211" s="217" t="s">
        <v>156</v>
      </c>
      <c r="AU211" s="217" t="s">
        <v>90</v>
      </c>
      <c r="AV211" s="13" t="s">
        <v>40</v>
      </c>
      <c r="AW211" s="13" t="s">
        <v>38</v>
      </c>
      <c r="AX211" s="13" t="s">
        <v>81</v>
      </c>
      <c r="AY211" s="217" t="s">
        <v>146</v>
      </c>
    </row>
    <row r="212" spans="1:65" s="13" customFormat="1" ht="10.199999999999999">
      <c r="B212" s="208"/>
      <c r="C212" s="209"/>
      <c r="D212" s="204" t="s">
        <v>156</v>
      </c>
      <c r="E212" s="210" t="s">
        <v>32</v>
      </c>
      <c r="F212" s="211" t="s">
        <v>199</v>
      </c>
      <c r="G212" s="209"/>
      <c r="H212" s="210" t="s">
        <v>32</v>
      </c>
      <c r="I212" s="212"/>
      <c r="J212" s="209"/>
      <c r="K212" s="209"/>
      <c r="L212" s="213"/>
      <c r="M212" s="214"/>
      <c r="N212" s="215"/>
      <c r="O212" s="215"/>
      <c r="P212" s="215"/>
      <c r="Q212" s="215"/>
      <c r="R212" s="215"/>
      <c r="S212" s="215"/>
      <c r="T212" s="216"/>
      <c r="AT212" s="217" t="s">
        <v>156</v>
      </c>
      <c r="AU212" s="217" t="s">
        <v>90</v>
      </c>
      <c r="AV212" s="13" t="s">
        <v>40</v>
      </c>
      <c r="AW212" s="13" t="s">
        <v>38</v>
      </c>
      <c r="AX212" s="13" t="s">
        <v>81</v>
      </c>
      <c r="AY212" s="217" t="s">
        <v>146</v>
      </c>
    </row>
    <row r="213" spans="1:65" s="13" customFormat="1" ht="10.199999999999999">
      <c r="B213" s="208"/>
      <c r="C213" s="209"/>
      <c r="D213" s="204" t="s">
        <v>156</v>
      </c>
      <c r="E213" s="210" t="s">
        <v>32</v>
      </c>
      <c r="F213" s="211" t="s">
        <v>294</v>
      </c>
      <c r="G213" s="209"/>
      <c r="H213" s="210" t="s">
        <v>32</v>
      </c>
      <c r="I213" s="212"/>
      <c r="J213" s="209"/>
      <c r="K213" s="209"/>
      <c r="L213" s="213"/>
      <c r="M213" s="214"/>
      <c r="N213" s="215"/>
      <c r="O213" s="215"/>
      <c r="P213" s="215"/>
      <c r="Q213" s="215"/>
      <c r="R213" s="215"/>
      <c r="S213" s="215"/>
      <c r="T213" s="216"/>
      <c r="AT213" s="217" t="s">
        <v>156</v>
      </c>
      <c r="AU213" s="217" t="s">
        <v>90</v>
      </c>
      <c r="AV213" s="13" t="s">
        <v>40</v>
      </c>
      <c r="AW213" s="13" t="s">
        <v>38</v>
      </c>
      <c r="AX213" s="13" t="s">
        <v>81</v>
      </c>
      <c r="AY213" s="217" t="s">
        <v>146</v>
      </c>
    </row>
    <row r="214" spans="1:65" s="14" customFormat="1" ht="10.199999999999999">
      <c r="B214" s="218"/>
      <c r="C214" s="219"/>
      <c r="D214" s="204" t="s">
        <v>156</v>
      </c>
      <c r="E214" s="220" t="s">
        <v>32</v>
      </c>
      <c r="F214" s="221" t="s">
        <v>226</v>
      </c>
      <c r="G214" s="219"/>
      <c r="H214" s="222">
        <v>41.42</v>
      </c>
      <c r="I214" s="223"/>
      <c r="J214" s="219"/>
      <c r="K214" s="219"/>
      <c r="L214" s="224"/>
      <c r="M214" s="225"/>
      <c r="N214" s="226"/>
      <c r="O214" s="226"/>
      <c r="P214" s="226"/>
      <c r="Q214" s="226"/>
      <c r="R214" s="226"/>
      <c r="S214" s="226"/>
      <c r="T214" s="227"/>
      <c r="AT214" s="228" t="s">
        <v>156</v>
      </c>
      <c r="AU214" s="228" t="s">
        <v>90</v>
      </c>
      <c r="AV214" s="14" t="s">
        <v>90</v>
      </c>
      <c r="AW214" s="14" t="s">
        <v>38</v>
      </c>
      <c r="AX214" s="14" t="s">
        <v>81</v>
      </c>
      <c r="AY214" s="228" t="s">
        <v>146</v>
      </c>
    </row>
    <row r="215" spans="1:65" s="14" customFormat="1" ht="10.199999999999999">
      <c r="B215" s="218"/>
      <c r="C215" s="219"/>
      <c r="D215" s="204" t="s">
        <v>156</v>
      </c>
      <c r="E215" s="220" t="s">
        <v>32</v>
      </c>
      <c r="F215" s="221" t="s">
        <v>295</v>
      </c>
      <c r="G215" s="219"/>
      <c r="H215" s="222">
        <v>-2.0710000000000002</v>
      </c>
      <c r="I215" s="223"/>
      <c r="J215" s="219"/>
      <c r="K215" s="219"/>
      <c r="L215" s="224"/>
      <c r="M215" s="225"/>
      <c r="N215" s="226"/>
      <c r="O215" s="226"/>
      <c r="P215" s="226"/>
      <c r="Q215" s="226"/>
      <c r="R215" s="226"/>
      <c r="S215" s="226"/>
      <c r="T215" s="227"/>
      <c r="AT215" s="228" t="s">
        <v>156</v>
      </c>
      <c r="AU215" s="228" t="s">
        <v>90</v>
      </c>
      <c r="AV215" s="14" t="s">
        <v>90</v>
      </c>
      <c r="AW215" s="14" t="s">
        <v>38</v>
      </c>
      <c r="AX215" s="14" t="s">
        <v>81</v>
      </c>
      <c r="AY215" s="228" t="s">
        <v>146</v>
      </c>
    </row>
    <row r="216" spans="1:65" s="14" customFormat="1" ht="10.199999999999999">
      <c r="B216" s="218"/>
      <c r="C216" s="219"/>
      <c r="D216" s="204" t="s">
        <v>156</v>
      </c>
      <c r="E216" s="220" t="s">
        <v>32</v>
      </c>
      <c r="F216" s="221" t="s">
        <v>296</v>
      </c>
      <c r="G216" s="219"/>
      <c r="H216" s="222">
        <v>-10.355</v>
      </c>
      <c r="I216" s="223"/>
      <c r="J216" s="219"/>
      <c r="K216" s="219"/>
      <c r="L216" s="224"/>
      <c r="M216" s="225"/>
      <c r="N216" s="226"/>
      <c r="O216" s="226"/>
      <c r="P216" s="226"/>
      <c r="Q216" s="226"/>
      <c r="R216" s="226"/>
      <c r="S216" s="226"/>
      <c r="T216" s="227"/>
      <c r="AT216" s="228" t="s">
        <v>156</v>
      </c>
      <c r="AU216" s="228" t="s">
        <v>90</v>
      </c>
      <c r="AV216" s="14" t="s">
        <v>90</v>
      </c>
      <c r="AW216" s="14" t="s">
        <v>38</v>
      </c>
      <c r="AX216" s="14" t="s">
        <v>81</v>
      </c>
      <c r="AY216" s="228" t="s">
        <v>146</v>
      </c>
    </row>
    <row r="217" spans="1:65" s="15" customFormat="1" ht="10.199999999999999">
      <c r="B217" s="229"/>
      <c r="C217" s="230"/>
      <c r="D217" s="204" t="s">
        <v>156</v>
      </c>
      <c r="E217" s="231" t="s">
        <v>32</v>
      </c>
      <c r="F217" s="232" t="s">
        <v>159</v>
      </c>
      <c r="G217" s="230"/>
      <c r="H217" s="233">
        <v>28.994</v>
      </c>
      <c r="I217" s="234"/>
      <c r="J217" s="230"/>
      <c r="K217" s="230"/>
      <c r="L217" s="235"/>
      <c r="M217" s="236"/>
      <c r="N217" s="237"/>
      <c r="O217" s="237"/>
      <c r="P217" s="237"/>
      <c r="Q217" s="237"/>
      <c r="R217" s="237"/>
      <c r="S217" s="237"/>
      <c r="T217" s="238"/>
      <c r="AT217" s="239" t="s">
        <v>156</v>
      </c>
      <c r="AU217" s="239" t="s">
        <v>90</v>
      </c>
      <c r="AV217" s="15" t="s">
        <v>152</v>
      </c>
      <c r="AW217" s="15" t="s">
        <v>38</v>
      </c>
      <c r="AX217" s="15" t="s">
        <v>40</v>
      </c>
      <c r="AY217" s="239" t="s">
        <v>146</v>
      </c>
    </row>
    <row r="218" spans="1:65" s="2" customFormat="1" ht="16.5" customHeight="1">
      <c r="A218" s="37"/>
      <c r="B218" s="38"/>
      <c r="C218" s="240" t="s">
        <v>297</v>
      </c>
      <c r="D218" s="240" t="s">
        <v>264</v>
      </c>
      <c r="E218" s="241" t="s">
        <v>298</v>
      </c>
      <c r="F218" s="242" t="s">
        <v>299</v>
      </c>
      <c r="G218" s="243" t="s">
        <v>267</v>
      </c>
      <c r="H218" s="244">
        <v>57.988</v>
      </c>
      <c r="I218" s="245"/>
      <c r="J218" s="246">
        <f>ROUND(I218*H218,2)</f>
        <v>0</v>
      </c>
      <c r="K218" s="242" t="s">
        <v>151</v>
      </c>
      <c r="L218" s="247"/>
      <c r="M218" s="248" t="s">
        <v>32</v>
      </c>
      <c r="N218" s="249" t="s">
        <v>52</v>
      </c>
      <c r="O218" s="67"/>
      <c r="P218" s="200">
        <f>O218*H218</f>
        <v>0</v>
      </c>
      <c r="Q218" s="200">
        <v>1</v>
      </c>
      <c r="R218" s="200">
        <f>Q218*H218</f>
        <v>57.988</v>
      </c>
      <c r="S218" s="200">
        <v>0</v>
      </c>
      <c r="T218" s="201">
        <f>S218*H218</f>
        <v>0</v>
      </c>
      <c r="U218" s="37"/>
      <c r="V218" s="37"/>
      <c r="W218" s="37"/>
      <c r="X218" s="37"/>
      <c r="Y218" s="37"/>
      <c r="Z218" s="37"/>
      <c r="AA218" s="37"/>
      <c r="AB218" s="37"/>
      <c r="AC218" s="37"/>
      <c r="AD218" s="37"/>
      <c r="AE218" s="37"/>
      <c r="AR218" s="202" t="s">
        <v>193</v>
      </c>
      <c r="AT218" s="202" t="s">
        <v>264</v>
      </c>
      <c r="AU218" s="202" t="s">
        <v>90</v>
      </c>
      <c r="AY218" s="19" t="s">
        <v>146</v>
      </c>
      <c r="BE218" s="203">
        <f>IF(N218="základní",J218,0)</f>
        <v>0</v>
      </c>
      <c r="BF218" s="203">
        <f>IF(N218="snížená",J218,0)</f>
        <v>0</v>
      </c>
      <c r="BG218" s="203">
        <f>IF(N218="zákl. přenesená",J218,0)</f>
        <v>0</v>
      </c>
      <c r="BH218" s="203">
        <f>IF(N218="sníž. přenesená",J218,0)</f>
        <v>0</v>
      </c>
      <c r="BI218" s="203">
        <f>IF(N218="nulová",J218,0)</f>
        <v>0</v>
      </c>
      <c r="BJ218" s="19" t="s">
        <v>40</v>
      </c>
      <c r="BK218" s="203">
        <f>ROUND(I218*H218,2)</f>
        <v>0</v>
      </c>
      <c r="BL218" s="19" t="s">
        <v>152</v>
      </c>
      <c r="BM218" s="202" t="s">
        <v>300</v>
      </c>
    </row>
    <row r="219" spans="1:65" s="14" customFormat="1" ht="10.199999999999999">
      <c r="B219" s="218"/>
      <c r="C219" s="219"/>
      <c r="D219" s="204" t="s">
        <v>156</v>
      </c>
      <c r="E219" s="219"/>
      <c r="F219" s="221" t="s">
        <v>301</v>
      </c>
      <c r="G219" s="219"/>
      <c r="H219" s="222">
        <v>57.988</v>
      </c>
      <c r="I219" s="223"/>
      <c r="J219" s="219"/>
      <c r="K219" s="219"/>
      <c r="L219" s="224"/>
      <c r="M219" s="225"/>
      <c r="N219" s="226"/>
      <c r="O219" s="226"/>
      <c r="P219" s="226"/>
      <c r="Q219" s="226"/>
      <c r="R219" s="226"/>
      <c r="S219" s="226"/>
      <c r="T219" s="227"/>
      <c r="AT219" s="228" t="s">
        <v>156</v>
      </c>
      <c r="AU219" s="228" t="s">
        <v>90</v>
      </c>
      <c r="AV219" s="14" t="s">
        <v>90</v>
      </c>
      <c r="AW219" s="14" t="s">
        <v>4</v>
      </c>
      <c r="AX219" s="14" t="s">
        <v>40</v>
      </c>
      <c r="AY219" s="228" t="s">
        <v>146</v>
      </c>
    </row>
    <row r="220" spans="1:65" s="2" customFormat="1" ht="21.75" customHeight="1">
      <c r="A220" s="37"/>
      <c r="B220" s="38"/>
      <c r="C220" s="191" t="s">
        <v>302</v>
      </c>
      <c r="D220" s="191" t="s">
        <v>148</v>
      </c>
      <c r="E220" s="192" t="s">
        <v>303</v>
      </c>
      <c r="F220" s="193" t="s">
        <v>304</v>
      </c>
      <c r="G220" s="194" t="s">
        <v>189</v>
      </c>
      <c r="H220" s="195">
        <v>9.7040000000000006</v>
      </c>
      <c r="I220" s="196"/>
      <c r="J220" s="197">
        <f>ROUND(I220*H220,2)</f>
        <v>0</v>
      </c>
      <c r="K220" s="193" t="s">
        <v>151</v>
      </c>
      <c r="L220" s="42"/>
      <c r="M220" s="198" t="s">
        <v>32</v>
      </c>
      <c r="N220" s="199" t="s">
        <v>52</v>
      </c>
      <c r="O220" s="67"/>
      <c r="P220" s="200">
        <f>O220*H220</f>
        <v>0</v>
      </c>
      <c r="Q220" s="200">
        <v>0</v>
      </c>
      <c r="R220" s="200">
        <f>Q220*H220</f>
        <v>0</v>
      </c>
      <c r="S220" s="200">
        <v>0</v>
      </c>
      <c r="T220" s="201">
        <f>S220*H220</f>
        <v>0</v>
      </c>
      <c r="U220" s="37"/>
      <c r="V220" s="37"/>
      <c r="W220" s="37"/>
      <c r="X220" s="37"/>
      <c r="Y220" s="37"/>
      <c r="Z220" s="37"/>
      <c r="AA220" s="37"/>
      <c r="AB220" s="37"/>
      <c r="AC220" s="37"/>
      <c r="AD220" s="37"/>
      <c r="AE220" s="37"/>
      <c r="AR220" s="202" t="s">
        <v>152</v>
      </c>
      <c r="AT220" s="202" t="s">
        <v>148</v>
      </c>
      <c r="AU220" s="202" t="s">
        <v>90</v>
      </c>
      <c r="AY220" s="19" t="s">
        <v>146</v>
      </c>
      <c r="BE220" s="203">
        <f>IF(N220="základní",J220,0)</f>
        <v>0</v>
      </c>
      <c r="BF220" s="203">
        <f>IF(N220="snížená",J220,0)</f>
        <v>0</v>
      </c>
      <c r="BG220" s="203">
        <f>IF(N220="zákl. přenesená",J220,0)</f>
        <v>0</v>
      </c>
      <c r="BH220" s="203">
        <f>IF(N220="sníž. přenesená",J220,0)</f>
        <v>0</v>
      </c>
      <c r="BI220" s="203">
        <f>IF(N220="nulová",J220,0)</f>
        <v>0</v>
      </c>
      <c r="BJ220" s="19" t="s">
        <v>40</v>
      </c>
      <c r="BK220" s="203">
        <f>ROUND(I220*H220,2)</f>
        <v>0</v>
      </c>
      <c r="BL220" s="19" t="s">
        <v>152</v>
      </c>
      <c r="BM220" s="202" t="s">
        <v>305</v>
      </c>
    </row>
    <row r="221" spans="1:65" s="2" customFormat="1" ht="76.8">
      <c r="A221" s="37"/>
      <c r="B221" s="38"/>
      <c r="C221" s="39"/>
      <c r="D221" s="204" t="s">
        <v>154</v>
      </c>
      <c r="E221" s="39"/>
      <c r="F221" s="205" t="s">
        <v>306</v>
      </c>
      <c r="G221" s="39"/>
      <c r="H221" s="39"/>
      <c r="I221" s="112"/>
      <c r="J221" s="39"/>
      <c r="K221" s="39"/>
      <c r="L221" s="42"/>
      <c r="M221" s="206"/>
      <c r="N221" s="207"/>
      <c r="O221" s="67"/>
      <c r="P221" s="67"/>
      <c r="Q221" s="67"/>
      <c r="R221" s="67"/>
      <c r="S221" s="67"/>
      <c r="T221" s="68"/>
      <c r="U221" s="37"/>
      <c r="V221" s="37"/>
      <c r="W221" s="37"/>
      <c r="X221" s="37"/>
      <c r="Y221" s="37"/>
      <c r="Z221" s="37"/>
      <c r="AA221" s="37"/>
      <c r="AB221" s="37"/>
      <c r="AC221" s="37"/>
      <c r="AD221" s="37"/>
      <c r="AE221" s="37"/>
      <c r="AT221" s="19" t="s">
        <v>154</v>
      </c>
      <c r="AU221" s="19" t="s">
        <v>90</v>
      </c>
    </row>
    <row r="222" spans="1:65" s="2" customFormat="1" ht="19.2">
      <c r="A222" s="37"/>
      <c r="B222" s="38"/>
      <c r="C222" s="39"/>
      <c r="D222" s="204" t="s">
        <v>164</v>
      </c>
      <c r="E222" s="39"/>
      <c r="F222" s="205" t="s">
        <v>307</v>
      </c>
      <c r="G222" s="39"/>
      <c r="H222" s="39"/>
      <c r="I222" s="112"/>
      <c r="J222" s="39"/>
      <c r="K222" s="39"/>
      <c r="L222" s="42"/>
      <c r="M222" s="206"/>
      <c r="N222" s="207"/>
      <c r="O222" s="67"/>
      <c r="P222" s="67"/>
      <c r="Q222" s="67"/>
      <c r="R222" s="67"/>
      <c r="S222" s="67"/>
      <c r="T222" s="68"/>
      <c r="U222" s="37"/>
      <c r="V222" s="37"/>
      <c r="W222" s="37"/>
      <c r="X222" s="37"/>
      <c r="Y222" s="37"/>
      <c r="Z222" s="37"/>
      <c r="AA222" s="37"/>
      <c r="AB222" s="37"/>
      <c r="AC222" s="37"/>
      <c r="AD222" s="37"/>
      <c r="AE222" s="37"/>
      <c r="AT222" s="19" t="s">
        <v>164</v>
      </c>
      <c r="AU222" s="19" t="s">
        <v>90</v>
      </c>
    </row>
    <row r="223" spans="1:65" s="13" customFormat="1" ht="10.199999999999999">
      <c r="B223" s="208"/>
      <c r="C223" s="209"/>
      <c r="D223" s="204" t="s">
        <v>156</v>
      </c>
      <c r="E223" s="210" t="s">
        <v>32</v>
      </c>
      <c r="F223" s="211" t="s">
        <v>198</v>
      </c>
      <c r="G223" s="209"/>
      <c r="H223" s="210" t="s">
        <v>32</v>
      </c>
      <c r="I223" s="212"/>
      <c r="J223" s="209"/>
      <c r="K223" s="209"/>
      <c r="L223" s="213"/>
      <c r="M223" s="214"/>
      <c r="N223" s="215"/>
      <c r="O223" s="215"/>
      <c r="P223" s="215"/>
      <c r="Q223" s="215"/>
      <c r="R223" s="215"/>
      <c r="S223" s="215"/>
      <c r="T223" s="216"/>
      <c r="AT223" s="217" t="s">
        <v>156</v>
      </c>
      <c r="AU223" s="217" t="s">
        <v>90</v>
      </c>
      <c r="AV223" s="13" t="s">
        <v>40</v>
      </c>
      <c r="AW223" s="13" t="s">
        <v>38</v>
      </c>
      <c r="AX223" s="13" t="s">
        <v>81</v>
      </c>
      <c r="AY223" s="217" t="s">
        <v>146</v>
      </c>
    </row>
    <row r="224" spans="1:65" s="13" customFormat="1" ht="10.199999999999999">
      <c r="B224" s="208"/>
      <c r="C224" s="209"/>
      <c r="D224" s="204" t="s">
        <v>156</v>
      </c>
      <c r="E224" s="210" t="s">
        <v>32</v>
      </c>
      <c r="F224" s="211" t="s">
        <v>157</v>
      </c>
      <c r="G224" s="209"/>
      <c r="H224" s="210" t="s">
        <v>32</v>
      </c>
      <c r="I224" s="212"/>
      <c r="J224" s="209"/>
      <c r="K224" s="209"/>
      <c r="L224" s="213"/>
      <c r="M224" s="214"/>
      <c r="N224" s="215"/>
      <c r="O224" s="215"/>
      <c r="P224" s="215"/>
      <c r="Q224" s="215"/>
      <c r="R224" s="215"/>
      <c r="S224" s="215"/>
      <c r="T224" s="216"/>
      <c r="AT224" s="217" t="s">
        <v>156</v>
      </c>
      <c r="AU224" s="217" t="s">
        <v>90</v>
      </c>
      <c r="AV224" s="13" t="s">
        <v>40</v>
      </c>
      <c r="AW224" s="13" t="s">
        <v>38</v>
      </c>
      <c r="AX224" s="13" t="s">
        <v>81</v>
      </c>
      <c r="AY224" s="217" t="s">
        <v>146</v>
      </c>
    </row>
    <row r="225" spans="1:65" s="13" customFormat="1" ht="10.199999999999999">
      <c r="B225" s="208"/>
      <c r="C225" s="209"/>
      <c r="D225" s="204" t="s">
        <v>156</v>
      </c>
      <c r="E225" s="210" t="s">
        <v>32</v>
      </c>
      <c r="F225" s="211" t="s">
        <v>199</v>
      </c>
      <c r="G225" s="209"/>
      <c r="H225" s="210" t="s">
        <v>32</v>
      </c>
      <c r="I225" s="212"/>
      <c r="J225" s="209"/>
      <c r="K225" s="209"/>
      <c r="L225" s="213"/>
      <c r="M225" s="214"/>
      <c r="N225" s="215"/>
      <c r="O225" s="215"/>
      <c r="P225" s="215"/>
      <c r="Q225" s="215"/>
      <c r="R225" s="215"/>
      <c r="S225" s="215"/>
      <c r="T225" s="216"/>
      <c r="AT225" s="217" t="s">
        <v>156</v>
      </c>
      <c r="AU225" s="217" t="s">
        <v>90</v>
      </c>
      <c r="AV225" s="13" t="s">
        <v>40</v>
      </c>
      <c r="AW225" s="13" t="s">
        <v>38</v>
      </c>
      <c r="AX225" s="13" t="s">
        <v>81</v>
      </c>
      <c r="AY225" s="217" t="s">
        <v>146</v>
      </c>
    </row>
    <row r="226" spans="1:65" s="14" customFormat="1" ht="10.199999999999999">
      <c r="B226" s="218"/>
      <c r="C226" s="219"/>
      <c r="D226" s="204" t="s">
        <v>156</v>
      </c>
      <c r="E226" s="220" t="s">
        <v>32</v>
      </c>
      <c r="F226" s="221" t="s">
        <v>308</v>
      </c>
      <c r="G226" s="219"/>
      <c r="H226" s="222">
        <v>10.355</v>
      </c>
      <c r="I226" s="223"/>
      <c r="J226" s="219"/>
      <c r="K226" s="219"/>
      <c r="L226" s="224"/>
      <c r="M226" s="225"/>
      <c r="N226" s="226"/>
      <c r="O226" s="226"/>
      <c r="P226" s="226"/>
      <c r="Q226" s="226"/>
      <c r="R226" s="226"/>
      <c r="S226" s="226"/>
      <c r="T226" s="227"/>
      <c r="AT226" s="228" t="s">
        <v>156</v>
      </c>
      <c r="AU226" s="228" t="s">
        <v>90</v>
      </c>
      <c r="AV226" s="14" t="s">
        <v>90</v>
      </c>
      <c r="AW226" s="14" t="s">
        <v>38</v>
      </c>
      <c r="AX226" s="14" t="s">
        <v>81</v>
      </c>
      <c r="AY226" s="228" t="s">
        <v>146</v>
      </c>
    </row>
    <row r="227" spans="1:65" s="14" customFormat="1" ht="10.199999999999999">
      <c r="B227" s="218"/>
      <c r="C227" s="219"/>
      <c r="D227" s="204" t="s">
        <v>156</v>
      </c>
      <c r="E227" s="220" t="s">
        <v>32</v>
      </c>
      <c r="F227" s="221" t="s">
        <v>309</v>
      </c>
      <c r="G227" s="219"/>
      <c r="H227" s="222">
        <v>-0.65100000000000002</v>
      </c>
      <c r="I227" s="223"/>
      <c r="J227" s="219"/>
      <c r="K227" s="219"/>
      <c r="L227" s="224"/>
      <c r="M227" s="225"/>
      <c r="N227" s="226"/>
      <c r="O227" s="226"/>
      <c r="P227" s="226"/>
      <c r="Q227" s="226"/>
      <c r="R227" s="226"/>
      <c r="S227" s="226"/>
      <c r="T227" s="227"/>
      <c r="AT227" s="228" t="s">
        <v>156</v>
      </c>
      <c r="AU227" s="228" t="s">
        <v>90</v>
      </c>
      <c r="AV227" s="14" t="s">
        <v>90</v>
      </c>
      <c r="AW227" s="14" t="s">
        <v>38</v>
      </c>
      <c r="AX227" s="14" t="s">
        <v>81</v>
      </c>
      <c r="AY227" s="228" t="s">
        <v>146</v>
      </c>
    </row>
    <row r="228" spans="1:65" s="15" customFormat="1" ht="10.199999999999999">
      <c r="B228" s="229"/>
      <c r="C228" s="230"/>
      <c r="D228" s="204" t="s">
        <v>156</v>
      </c>
      <c r="E228" s="231" t="s">
        <v>32</v>
      </c>
      <c r="F228" s="232" t="s">
        <v>159</v>
      </c>
      <c r="G228" s="230"/>
      <c r="H228" s="233">
        <v>9.7040000000000006</v>
      </c>
      <c r="I228" s="234"/>
      <c r="J228" s="230"/>
      <c r="K228" s="230"/>
      <c r="L228" s="235"/>
      <c r="M228" s="236"/>
      <c r="N228" s="237"/>
      <c r="O228" s="237"/>
      <c r="P228" s="237"/>
      <c r="Q228" s="237"/>
      <c r="R228" s="237"/>
      <c r="S228" s="237"/>
      <c r="T228" s="238"/>
      <c r="AT228" s="239" t="s">
        <v>156</v>
      </c>
      <c r="AU228" s="239" t="s">
        <v>90</v>
      </c>
      <c r="AV228" s="15" t="s">
        <v>152</v>
      </c>
      <c r="AW228" s="15" t="s">
        <v>38</v>
      </c>
      <c r="AX228" s="15" t="s">
        <v>40</v>
      </c>
      <c r="AY228" s="239" t="s">
        <v>146</v>
      </c>
    </row>
    <row r="229" spans="1:65" s="2" customFormat="1" ht="16.5" customHeight="1">
      <c r="A229" s="37"/>
      <c r="B229" s="38"/>
      <c r="C229" s="240" t="s">
        <v>310</v>
      </c>
      <c r="D229" s="240" t="s">
        <v>264</v>
      </c>
      <c r="E229" s="241" t="s">
        <v>311</v>
      </c>
      <c r="F229" s="242" t="s">
        <v>312</v>
      </c>
      <c r="G229" s="243" t="s">
        <v>267</v>
      </c>
      <c r="H229" s="244">
        <v>19.408000000000001</v>
      </c>
      <c r="I229" s="245"/>
      <c r="J229" s="246">
        <f>ROUND(I229*H229,2)</f>
        <v>0</v>
      </c>
      <c r="K229" s="242" t="s">
        <v>151</v>
      </c>
      <c r="L229" s="247"/>
      <c r="M229" s="248" t="s">
        <v>32</v>
      </c>
      <c r="N229" s="249" t="s">
        <v>52</v>
      </c>
      <c r="O229" s="67"/>
      <c r="P229" s="200">
        <f>O229*H229</f>
        <v>0</v>
      </c>
      <c r="Q229" s="200">
        <v>1</v>
      </c>
      <c r="R229" s="200">
        <f>Q229*H229</f>
        <v>19.408000000000001</v>
      </c>
      <c r="S229" s="200">
        <v>0</v>
      </c>
      <c r="T229" s="201">
        <f>S229*H229</f>
        <v>0</v>
      </c>
      <c r="U229" s="37"/>
      <c r="V229" s="37"/>
      <c r="W229" s="37"/>
      <c r="X229" s="37"/>
      <c r="Y229" s="37"/>
      <c r="Z229" s="37"/>
      <c r="AA229" s="37"/>
      <c r="AB229" s="37"/>
      <c r="AC229" s="37"/>
      <c r="AD229" s="37"/>
      <c r="AE229" s="37"/>
      <c r="AR229" s="202" t="s">
        <v>193</v>
      </c>
      <c r="AT229" s="202" t="s">
        <v>264</v>
      </c>
      <c r="AU229" s="202" t="s">
        <v>90</v>
      </c>
      <c r="AY229" s="19" t="s">
        <v>146</v>
      </c>
      <c r="BE229" s="203">
        <f>IF(N229="základní",J229,0)</f>
        <v>0</v>
      </c>
      <c r="BF229" s="203">
        <f>IF(N229="snížená",J229,0)</f>
        <v>0</v>
      </c>
      <c r="BG229" s="203">
        <f>IF(N229="zákl. přenesená",J229,0)</f>
        <v>0</v>
      </c>
      <c r="BH229" s="203">
        <f>IF(N229="sníž. přenesená",J229,0)</f>
        <v>0</v>
      </c>
      <c r="BI229" s="203">
        <f>IF(N229="nulová",J229,0)</f>
        <v>0</v>
      </c>
      <c r="BJ229" s="19" t="s">
        <v>40</v>
      </c>
      <c r="BK229" s="203">
        <f>ROUND(I229*H229,2)</f>
        <v>0</v>
      </c>
      <c r="BL229" s="19" t="s">
        <v>152</v>
      </c>
      <c r="BM229" s="202" t="s">
        <v>313</v>
      </c>
    </row>
    <row r="230" spans="1:65" s="14" customFormat="1" ht="10.199999999999999">
      <c r="B230" s="218"/>
      <c r="C230" s="219"/>
      <c r="D230" s="204" t="s">
        <v>156</v>
      </c>
      <c r="E230" s="219"/>
      <c r="F230" s="221" t="s">
        <v>314</v>
      </c>
      <c r="G230" s="219"/>
      <c r="H230" s="222">
        <v>19.408000000000001</v>
      </c>
      <c r="I230" s="223"/>
      <c r="J230" s="219"/>
      <c r="K230" s="219"/>
      <c r="L230" s="224"/>
      <c r="M230" s="225"/>
      <c r="N230" s="226"/>
      <c r="O230" s="226"/>
      <c r="P230" s="226"/>
      <c r="Q230" s="226"/>
      <c r="R230" s="226"/>
      <c r="S230" s="226"/>
      <c r="T230" s="227"/>
      <c r="AT230" s="228" t="s">
        <v>156</v>
      </c>
      <c r="AU230" s="228" t="s">
        <v>90</v>
      </c>
      <c r="AV230" s="14" t="s">
        <v>90</v>
      </c>
      <c r="AW230" s="14" t="s">
        <v>4</v>
      </c>
      <c r="AX230" s="14" t="s">
        <v>40</v>
      </c>
      <c r="AY230" s="228" t="s">
        <v>146</v>
      </c>
    </row>
    <row r="231" spans="1:65" s="2" customFormat="1" ht="16.5" customHeight="1">
      <c r="A231" s="37"/>
      <c r="B231" s="38"/>
      <c r="C231" s="191" t="s">
        <v>315</v>
      </c>
      <c r="D231" s="191" t="s">
        <v>148</v>
      </c>
      <c r="E231" s="192" t="s">
        <v>316</v>
      </c>
      <c r="F231" s="193" t="s">
        <v>317</v>
      </c>
      <c r="G231" s="194" t="s">
        <v>101</v>
      </c>
      <c r="H231" s="195">
        <v>1081.18</v>
      </c>
      <c r="I231" s="196"/>
      <c r="J231" s="197">
        <f>ROUND(I231*H231,2)</f>
        <v>0</v>
      </c>
      <c r="K231" s="193" t="s">
        <v>151</v>
      </c>
      <c r="L231" s="42"/>
      <c r="M231" s="198" t="s">
        <v>32</v>
      </c>
      <c r="N231" s="199" t="s">
        <v>52</v>
      </c>
      <c r="O231" s="67"/>
      <c r="P231" s="200">
        <f>O231*H231</f>
        <v>0</v>
      </c>
      <c r="Q231" s="200">
        <v>0</v>
      </c>
      <c r="R231" s="200">
        <f>Q231*H231</f>
        <v>0</v>
      </c>
      <c r="S231" s="200">
        <v>0</v>
      </c>
      <c r="T231" s="201">
        <f>S231*H231</f>
        <v>0</v>
      </c>
      <c r="U231" s="37"/>
      <c r="V231" s="37"/>
      <c r="W231" s="37"/>
      <c r="X231" s="37"/>
      <c r="Y231" s="37"/>
      <c r="Z231" s="37"/>
      <c r="AA231" s="37"/>
      <c r="AB231" s="37"/>
      <c r="AC231" s="37"/>
      <c r="AD231" s="37"/>
      <c r="AE231" s="37"/>
      <c r="AR231" s="202" t="s">
        <v>152</v>
      </c>
      <c r="AT231" s="202" t="s">
        <v>148</v>
      </c>
      <c r="AU231" s="202" t="s">
        <v>90</v>
      </c>
      <c r="AY231" s="19" t="s">
        <v>146</v>
      </c>
      <c r="BE231" s="203">
        <f>IF(N231="základní",J231,0)</f>
        <v>0</v>
      </c>
      <c r="BF231" s="203">
        <f>IF(N231="snížená",J231,0)</f>
        <v>0</v>
      </c>
      <c r="BG231" s="203">
        <f>IF(N231="zákl. přenesená",J231,0)</f>
        <v>0</v>
      </c>
      <c r="BH231" s="203">
        <f>IF(N231="sníž. přenesená",J231,0)</f>
        <v>0</v>
      </c>
      <c r="BI231" s="203">
        <f>IF(N231="nulová",J231,0)</f>
        <v>0</v>
      </c>
      <c r="BJ231" s="19" t="s">
        <v>40</v>
      </c>
      <c r="BK231" s="203">
        <f>ROUND(I231*H231,2)</f>
        <v>0</v>
      </c>
      <c r="BL231" s="19" t="s">
        <v>152</v>
      </c>
      <c r="BM231" s="202" t="s">
        <v>318</v>
      </c>
    </row>
    <row r="232" spans="1:65" s="2" customFormat="1" ht="115.2">
      <c r="A232" s="37"/>
      <c r="B232" s="38"/>
      <c r="C232" s="39"/>
      <c r="D232" s="204" t="s">
        <v>154</v>
      </c>
      <c r="E232" s="39"/>
      <c r="F232" s="205" t="s">
        <v>319</v>
      </c>
      <c r="G232" s="39"/>
      <c r="H232" s="39"/>
      <c r="I232" s="112"/>
      <c r="J232" s="39"/>
      <c r="K232" s="39"/>
      <c r="L232" s="42"/>
      <c r="M232" s="206"/>
      <c r="N232" s="207"/>
      <c r="O232" s="67"/>
      <c r="P232" s="67"/>
      <c r="Q232" s="67"/>
      <c r="R232" s="67"/>
      <c r="S232" s="67"/>
      <c r="T232" s="68"/>
      <c r="U232" s="37"/>
      <c r="V232" s="37"/>
      <c r="W232" s="37"/>
      <c r="X232" s="37"/>
      <c r="Y232" s="37"/>
      <c r="Z232" s="37"/>
      <c r="AA232" s="37"/>
      <c r="AB232" s="37"/>
      <c r="AC232" s="37"/>
      <c r="AD232" s="37"/>
      <c r="AE232" s="37"/>
      <c r="AT232" s="19" t="s">
        <v>154</v>
      </c>
      <c r="AU232" s="19" t="s">
        <v>90</v>
      </c>
    </row>
    <row r="233" spans="1:65" s="13" customFormat="1" ht="10.199999999999999">
      <c r="B233" s="208"/>
      <c r="C233" s="209"/>
      <c r="D233" s="204" t="s">
        <v>156</v>
      </c>
      <c r="E233" s="210" t="s">
        <v>32</v>
      </c>
      <c r="F233" s="211" t="s">
        <v>198</v>
      </c>
      <c r="G233" s="209"/>
      <c r="H233" s="210" t="s">
        <v>32</v>
      </c>
      <c r="I233" s="212"/>
      <c r="J233" s="209"/>
      <c r="K233" s="209"/>
      <c r="L233" s="213"/>
      <c r="M233" s="214"/>
      <c r="N233" s="215"/>
      <c r="O233" s="215"/>
      <c r="P233" s="215"/>
      <c r="Q233" s="215"/>
      <c r="R233" s="215"/>
      <c r="S233" s="215"/>
      <c r="T233" s="216"/>
      <c r="AT233" s="217" t="s">
        <v>156</v>
      </c>
      <c r="AU233" s="217" t="s">
        <v>90</v>
      </c>
      <c r="AV233" s="13" t="s">
        <v>40</v>
      </c>
      <c r="AW233" s="13" t="s">
        <v>38</v>
      </c>
      <c r="AX233" s="13" t="s">
        <v>81</v>
      </c>
      <c r="AY233" s="217" t="s">
        <v>146</v>
      </c>
    </row>
    <row r="234" spans="1:65" s="13" customFormat="1" ht="10.199999999999999">
      <c r="B234" s="208"/>
      <c r="C234" s="209"/>
      <c r="D234" s="204" t="s">
        <v>156</v>
      </c>
      <c r="E234" s="210" t="s">
        <v>32</v>
      </c>
      <c r="F234" s="211" t="s">
        <v>157</v>
      </c>
      <c r="G234" s="209"/>
      <c r="H234" s="210" t="s">
        <v>32</v>
      </c>
      <c r="I234" s="212"/>
      <c r="J234" s="209"/>
      <c r="K234" s="209"/>
      <c r="L234" s="213"/>
      <c r="M234" s="214"/>
      <c r="N234" s="215"/>
      <c r="O234" s="215"/>
      <c r="P234" s="215"/>
      <c r="Q234" s="215"/>
      <c r="R234" s="215"/>
      <c r="S234" s="215"/>
      <c r="T234" s="216"/>
      <c r="AT234" s="217" t="s">
        <v>156</v>
      </c>
      <c r="AU234" s="217" t="s">
        <v>90</v>
      </c>
      <c r="AV234" s="13" t="s">
        <v>40</v>
      </c>
      <c r="AW234" s="13" t="s">
        <v>38</v>
      </c>
      <c r="AX234" s="13" t="s">
        <v>81</v>
      </c>
      <c r="AY234" s="217" t="s">
        <v>146</v>
      </c>
    </row>
    <row r="235" spans="1:65" s="13" customFormat="1" ht="10.199999999999999">
      <c r="B235" s="208"/>
      <c r="C235" s="209"/>
      <c r="D235" s="204" t="s">
        <v>156</v>
      </c>
      <c r="E235" s="210" t="s">
        <v>32</v>
      </c>
      <c r="F235" s="211" t="s">
        <v>199</v>
      </c>
      <c r="G235" s="209"/>
      <c r="H235" s="210" t="s">
        <v>32</v>
      </c>
      <c r="I235" s="212"/>
      <c r="J235" s="209"/>
      <c r="K235" s="209"/>
      <c r="L235" s="213"/>
      <c r="M235" s="214"/>
      <c r="N235" s="215"/>
      <c r="O235" s="215"/>
      <c r="P235" s="215"/>
      <c r="Q235" s="215"/>
      <c r="R235" s="215"/>
      <c r="S235" s="215"/>
      <c r="T235" s="216"/>
      <c r="AT235" s="217" t="s">
        <v>156</v>
      </c>
      <c r="AU235" s="217" t="s">
        <v>90</v>
      </c>
      <c r="AV235" s="13" t="s">
        <v>40</v>
      </c>
      <c r="AW235" s="13" t="s">
        <v>38</v>
      </c>
      <c r="AX235" s="13" t="s">
        <v>81</v>
      </c>
      <c r="AY235" s="217" t="s">
        <v>146</v>
      </c>
    </row>
    <row r="236" spans="1:65" s="14" customFormat="1" ht="10.199999999999999">
      <c r="B236" s="218"/>
      <c r="C236" s="219"/>
      <c r="D236" s="204" t="s">
        <v>156</v>
      </c>
      <c r="E236" s="220" t="s">
        <v>32</v>
      </c>
      <c r="F236" s="221" t="s">
        <v>320</v>
      </c>
      <c r="G236" s="219"/>
      <c r="H236" s="222">
        <v>953.37</v>
      </c>
      <c r="I236" s="223"/>
      <c r="J236" s="219"/>
      <c r="K236" s="219"/>
      <c r="L236" s="224"/>
      <c r="M236" s="225"/>
      <c r="N236" s="226"/>
      <c r="O236" s="226"/>
      <c r="P236" s="226"/>
      <c r="Q236" s="226"/>
      <c r="R236" s="226"/>
      <c r="S236" s="226"/>
      <c r="T236" s="227"/>
      <c r="AT236" s="228" t="s">
        <v>156</v>
      </c>
      <c r="AU236" s="228" t="s">
        <v>90</v>
      </c>
      <c r="AV236" s="14" t="s">
        <v>90</v>
      </c>
      <c r="AW236" s="14" t="s">
        <v>38</v>
      </c>
      <c r="AX236" s="14" t="s">
        <v>81</v>
      </c>
      <c r="AY236" s="228" t="s">
        <v>146</v>
      </c>
    </row>
    <row r="237" spans="1:65" s="14" customFormat="1" ht="10.199999999999999">
      <c r="B237" s="218"/>
      <c r="C237" s="219"/>
      <c r="D237" s="204" t="s">
        <v>156</v>
      </c>
      <c r="E237" s="220" t="s">
        <v>32</v>
      </c>
      <c r="F237" s="221" t="s">
        <v>321</v>
      </c>
      <c r="G237" s="219"/>
      <c r="H237" s="222">
        <v>8.51</v>
      </c>
      <c r="I237" s="223"/>
      <c r="J237" s="219"/>
      <c r="K237" s="219"/>
      <c r="L237" s="224"/>
      <c r="M237" s="225"/>
      <c r="N237" s="226"/>
      <c r="O237" s="226"/>
      <c r="P237" s="226"/>
      <c r="Q237" s="226"/>
      <c r="R237" s="226"/>
      <c r="S237" s="226"/>
      <c r="T237" s="227"/>
      <c r="AT237" s="228" t="s">
        <v>156</v>
      </c>
      <c r="AU237" s="228" t="s">
        <v>90</v>
      </c>
      <c r="AV237" s="14" t="s">
        <v>90</v>
      </c>
      <c r="AW237" s="14" t="s">
        <v>38</v>
      </c>
      <c r="AX237" s="14" t="s">
        <v>81</v>
      </c>
      <c r="AY237" s="228" t="s">
        <v>146</v>
      </c>
    </row>
    <row r="238" spans="1:65" s="14" customFormat="1" ht="10.199999999999999">
      <c r="B238" s="218"/>
      <c r="C238" s="219"/>
      <c r="D238" s="204" t="s">
        <v>156</v>
      </c>
      <c r="E238" s="220" t="s">
        <v>32</v>
      </c>
      <c r="F238" s="221" t="s">
        <v>322</v>
      </c>
      <c r="G238" s="219"/>
      <c r="H238" s="222">
        <v>119.3</v>
      </c>
      <c r="I238" s="223"/>
      <c r="J238" s="219"/>
      <c r="K238" s="219"/>
      <c r="L238" s="224"/>
      <c r="M238" s="225"/>
      <c r="N238" s="226"/>
      <c r="O238" s="226"/>
      <c r="P238" s="226"/>
      <c r="Q238" s="226"/>
      <c r="R238" s="226"/>
      <c r="S238" s="226"/>
      <c r="T238" s="227"/>
      <c r="AT238" s="228" t="s">
        <v>156</v>
      </c>
      <c r="AU238" s="228" t="s">
        <v>90</v>
      </c>
      <c r="AV238" s="14" t="s">
        <v>90</v>
      </c>
      <c r="AW238" s="14" t="s">
        <v>38</v>
      </c>
      <c r="AX238" s="14" t="s">
        <v>81</v>
      </c>
      <c r="AY238" s="228" t="s">
        <v>146</v>
      </c>
    </row>
    <row r="239" spans="1:65" s="16" customFormat="1" ht="10.199999999999999">
      <c r="B239" s="250"/>
      <c r="C239" s="251"/>
      <c r="D239" s="204" t="s">
        <v>156</v>
      </c>
      <c r="E239" s="252" t="s">
        <v>32</v>
      </c>
      <c r="F239" s="253" t="s">
        <v>323</v>
      </c>
      <c r="G239" s="251"/>
      <c r="H239" s="254">
        <v>1081.18</v>
      </c>
      <c r="I239" s="255"/>
      <c r="J239" s="251"/>
      <c r="K239" s="251"/>
      <c r="L239" s="256"/>
      <c r="M239" s="257"/>
      <c r="N239" s="258"/>
      <c r="O239" s="258"/>
      <c r="P239" s="258"/>
      <c r="Q239" s="258"/>
      <c r="R239" s="258"/>
      <c r="S239" s="258"/>
      <c r="T239" s="259"/>
      <c r="AT239" s="260" t="s">
        <v>156</v>
      </c>
      <c r="AU239" s="260" t="s">
        <v>90</v>
      </c>
      <c r="AV239" s="16" t="s">
        <v>98</v>
      </c>
      <c r="AW239" s="16" t="s">
        <v>38</v>
      </c>
      <c r="AX239" s="16" t="s">
        <v>81</v>
      </c>
      <c r="AY239" s="260" t="s">
        <v>146</v>
      </c>
    </row>
    <row r="240" spans="1:65" s="15" customFormat="1" ht="10.199999999999999">
      <c r="B240" s="229"/>
      <c r="C240" s="230"/>
      <c r="D240" s="204" t="s">
        <v>156</v>
      </c>
      <c r="E240" s="231" t="s">
        <v>32</v>
      </c>
      <c r="F240" s="232" t="s">
        <v>159</v>
      </c>
      <c r="G240" s="230"/>
      <c r="H240" s="233">
        <v>1081.18</v>
      </c>
      <c r="I240" s="234"/>
      <c r="J240" s="230"/>
      <c r="K240" s="230"/>
      <c r="L240" s="235"/>
      <c r="M240" s="236"/>
      <c r="N240" s="237"/>
      <c r="O240" s="237"/>
      <c r="P240" s="237"/>
      <c r="Q240" s="237"/>
      <c r="R240" s="237"/>
      <c r="S240" s="237"/>
      <c r="T240" s="238"/>
      <c r="AT240" s="239" t="s">
        <v>156</v>
      </c>
      <c r="AU240" s="239" t="s">
        <v>90</v>
      </c>
      <c r="AV240" s="15" t="s">
        <v>152</v>
      </c>
      <c r="AW240" s="15" t="s">
        <v>38</v>
      </c>
      <c r="AX240" s="15" t="s">
        <v>40</v>
      </c>
      <c r="AY240" s="239" t="s">
        <v>146</v>
      </c>
    </row>
    <row r="241" spans="1:65" s="12" customFormat="1" ht="22.8" customHeight="1">
      <c r="B241" s="175"/>
      <c r="C241" s="176"/>
      <c r="D241" s="177" t="s">
        <v>80</v>
      </c>
      <c r="E241" s="189" t="s">
        <v>90</v>
      </c>
      <c r="F241" s="189" t="s">
        <v>324</v>
      </c>
      <c r="G241" s="176"/>
      <c r="H241" s="176"/>
      <c r="I241" s="179"/>
      <c r="J241" s="190">
        <f>BK241</f>
        <v>0</v>
      </c>
      <c r="K241" s="176"/>
      <c r="L241" s="181"/>
      <c r="M241" s="182"/>
      <c r="N241" s="183"/>
      <c r="O241" s="183"/>
      <c r="P241" s="184">
        <f>SUM(P242:P289)</f>
        <v>0</v>
      </c>
      <c r="Q241" s="183"/>
      <c r="R241" s="184">
        <f>SUM(R242:R289)</f>
        <v>0.318154504</v>
      </c>
      <c r="S241" s="183"/>
      <c r="T241" s="185">
        <f>SUM(T242:T289)</f>
        <v>0</v>
      </c>
      <c r="AR241" s="186" t="s">
        <v>40</v>
      </c>
      <c r="AT241" s="187" t="s">
        <v>80</v>
      </c>
      <c r="AU241" s="187" t="s">
        <v>40</v>
      </c>
      <c r="AY241" s="186" t="s">
        <v>146</v>
      </c>
      <c r="BK241" s="188">
        <f>SUM(BK242:BK289)</f>
        <v>0</v>
      </c>
    </row>
    <row r="242" spans="1:65" s="2" customFormat="1" ht="21.75" customHeight="1">
      <c r="A242" s="37"/>
      <c r="B242" s="38"/>
      <c r="C242" s="191" t="s">
        <v>325</v>
      </c>
      <c r="D242" s="191" t="s">
        <v>148</v>
      </c>
      <c r="E242" s="192" t="s">
        <v>326</v>
      </c>
      <c r="F242" s="193" t="s">
        <v>327</v>
      </c>
      <c r="G242" s="194" t="s">
        <v>189</v>
      </c>
      <c r="H242" s="195">
        <v>34.558</v>
      </c>
      <c r="I242" s="196"/>
      <c r="J242" s="197">
        <f>ROUND(I242*H242,2)</f>
        <v>0</v>
      </c>
      <c r="K242" s="193" t="s">
        <v>151</v>
      </c>
      <c r="L242" s="42"/>
      <c r="M242" s="198" t="s">
        <v>32</v>
      </c>
      <c r="N242" s="199" t="s">
        <v>52</v>
      </c>
      <c r="O242" s="67"/>
      <c r="P242" s="200">
        <f>O242*H242</f>
        <v>0</v>
      </c>
      <c r="Q242" s="200">
        <v>0</v>
      </c>
      <c r="R242" s="200">
        <f>Q242*H242</f>
        <v>0</v>
      </c>
      <c r="S242" s="200">
        <v>0</v>
      </c>
      <c r="T242" s="201">
        <f>S242*H242</f>
        <v>0</v>
      </c>
      <c r="U242" s="37"/>
      <c r="V242" s="37"/>
      <c r="W242" s="37"/>
      <c r="X242" s="37"/>
      <c r="Y242" s="37"/>
      <c r="Z242" s="37"/>
      <c r="AA242" s="37"/>
      <c r="AB242" s="37"/>
      <c r="AC242" s="37"/>
      <c r="AD242" s="37"/>
      <c r="AE242" s="37"/>
      <c r="AR242" s="202" t="s">
        <v>152</v>
      </c>
      <c r="AT242" s="202" t="s">
        <v>148</v>
      </c>
      <c r="AU242" s="202" t="s">
        <v>90</v>
      </c>
      <c r="AY242" s="19" t="s">
        <v>146</v>
      </c>
      <c r="BE242" s="203">
        <f>IF(N242="základní",J242,0)</f>
        <v>0</v>
      </c>
      <c r="BF242" s="203">
        <f>IF(N242="snížená",J242,0)</f>
        <v>0</v>
      </c>
      <c r="BG242" s="203">
        <f>IF(N242="zákl. přenesená",J242,0)</f>
        <v>0</v>
      </c>
      <c r="BH242" s="203">
        <f>IF(N242="sníž. přenesená",J242,0)</f>
        <v>0</v>
      </c>
      <c r="BI242" s="203">
        <f>IF(N242="nulová",J242,0)</f>
        <v>0</v>
      </c>
      <c r="BJ242" s="19" t="s">
        <v>40</v>
      </c>
      <c r="BK242" s="203">
        <f>ROUND(I242*H242,2)</f>
        <v>0</v>
      </c>
      <c r="BL242" s="19" t="s">
        <v>152</v>
      </c>
      <c r="BM242" s="202" t="s">
        <v>328</v>
      </c>
    </row>
    <row r="243" spans="1:65" s="2" customFormat="1" ht="76.8">
      <c r="A243" s="37"/>
      <c r="B243" s="38"/>
      <c r="C243" s="39"/>
      <c r="D243" s="204" t="s">
        <v>154</v>
      </c>
      <c r="E243" s="39"/>
      <c r="F243" s="205" t="s">
        <v>329</v>
      </c>
      <c r="G243" s="39"/>
      <c r="H243" s="39"/>
      <c r="I243" s="112"/>
      <c r="J243" s="39"/>
      <c r="K243" s="39"/>
      <c r="L243" s="42"/>
      <c r="M243" s="206"/>
      <c r="N243" s="207"/>
      <c r="O243" s="67"/>
      <c r="P243" s="67"/>
      <c r="Q243" s="67"/>
      <c r="R243" s="67"/>
      <c r="S243" s="67"/>
      <c r="T243" s="68"/>
      <c r="U243" s="37"/>
      <c r="V243" s="37"/>
      <c r="W243" s="37"/>
      <c r="X243" s="37"/>
      <c r="Y243" s="37"/>
      <c r="Z243" s="37"/>
      <c r="AA243" s="37"/>
      <c r="AB243" s="37"/>
      <c r="AC243" s="37"/>
      <c r="AD243" s="37"/>
      <c r="AE243" s="37"/>
      <c r="AT243" s="19" t="s">
        <v>154</v>
      </c>
      <c r="AU243" s="19" t="s">
        <v>90</v>
      </c>
    </row>
    <row r="244" spans="1:65" s="13" customFormat="1" ht="10.199999999999999">
      <c r="B244" s="208"/>
      <c r="C244" s="209"/>
      <c r="D244" s="204" t="s">
        <v>156</v>
      </c>
      <c r="E244" s="210" t="s">
        <v>32</v>
      </c>
      <c r="F244" s="211" t="s">
        <v>198</v>
      </c>
      <c r="G244" s="209"/>
      <c r="H244" s="210" t="s">
        <v>32</v>
      </c>
      <c r="I244" s="212"/>
      <c r="J244" s="209"/>
      <c r="K244" s="209"/>
      <c r="L244" s="213"/>
      <c r="M244" s="214"/>
      <c r="N244" s="215"/>
      <c r="O244" s="215"/>
      <c r="P244" s="215"/>
      <c r="Q244" s="215"/>
      <c r="R244" s="215"/>
      <c r="S244" s="215"/>
      <c r="T244" s="216"/>
      <c r="AT244" s="217" t="s">
        <v>156</v>
      </c>
      <c r="AU244" s="217" t="s">
        <v>90</v>
      </c>
      <c r="AV244" s="13" t="s">
        <v>40</v>
      </c>
      <c r="AW244" s="13" t="s">
        <v>38</v>
      </c>
      <c r="AX244" s="13" t="s">
        <v>81</v>
      </c>
      <c r="AY244" s="217" t="s">
        <v>146</v>
      </c>
    </row>
    <row r="245" spans="1:65" s="13" customFormat="1" ht="10.199999999999999">
      <c r="B245" s="208"/>
      <c r="C245" s="209"/>
      <c r="D245" s="204" t="s">
        <v>156</v>
      </c>
      <c r="E245" s="210" t="s">
        <v>32</v>
      </c>
      <c r="F245" s="211" t="s">
        <v>157</v>
      </c>
      <c r="G245" s="209"/>
      <c r="H245" s="210" t="s">
        <v>32</v>
      </c>
      <c r="I245" s="212"/>
      <c r="J245" s="209"/>
      <c r="K245" s="209"/>
      <c r="L245" s="213"/>
      <c r="M245" s="214"/>
      <c r="N245" s="215"/>
      <c r="O245" s="215"/>
      <c r="P245" s="215"/>
      <c r="Q245" s="215"/>
      <c r="R245" s="215"/>
      <c r="S245" s="215"/>
      <c r="T245" s="216"/>
      <c r="AT245" s="217" t="s">
        <v>156</v>
      </c>
      <c r="AU245" s="217" t="s">
        <v>90</v>
      </c>
      <c r="AV245" s="13" t="s">
        <v>40</v>
      </c>
      <c r="AW245" s="13" t="s">
        <v>38</v>
      </c>
      <c r="AX245" s="13" t="s">
        <v>81</v>
      </c>
      <c r="AY245" s="217" t="s">
        <v>146</v>
      </c>
    </row>
    <row r="246" spans="1:65" s="13" customFormat="1" ht="10.199999999999999">
      <c r="B246" s="208"/>
      <c r="C246" s="209"/>
      <c r="D246" s="204" t="s">
        <v>156</v>
      </c>
      <c r="E246" s="210" t="s">
        <v>32</v>
      </c>
      <c r="F246" s="211" t="s">
        <v>199</v>
      </c>
      <c r="G246" s="209"/>
      <c r="H246" s="210" t="s">
        <v>32</v>
      </c>
      <c r="I246" s="212"/>
      <c r="J246" s="209"/>
      <c r="K246" s="209"/>
      <c r="L246" s="213"/>
      <c r="M246" s="214"/>
      <c r="N246" s="215"/>
      <c r="O246" s="215"/>
      <c r="P246" s="215"/>
      <c r="Q246" s="215"/>
      <c r="R246" s="215"/>
      <c r="S246" s="215"/>
      <c r="T246" s="216"/>
      <c r="AT246" s="217" t="s">
        <v>156</v>
      </c>
      <c r="AU246" s="217" t="s">
        <v>90</v>
      </c>
      <c r="AV246" s="13" t="s">
        <v>40</v>
      </c>
      <c r="AW246" s="13" t="s">
        <v>38</v>
      </c>
      <c r="AX246" s="13" t="s">
        <v>81</v>
      </c>
      <c r="AY246" s="217" t="s">
        <v>146</v>
      </c>
    </row>
    <row r="247" spans="1:65" s="14" customFormat="1" ht="10.199999999999999">
      <c r="B247" s="218"/>
      <c r="C247" s="219"/>
      <c r="D247" s="204" t="s">
        <v>156</v>
      </c>
      <c r="E247" s="220" t="s">
        <v>32</v>
      </c>
      <c r="F247" s="221" t="s">
        <v>330</v>
      </c>
      <c r="G247" s="219"/>
      <c r="H247" s="222">
        <v>37.718000000000004</v>
      </c>
      <c r="I247" s="223"/>
      <c r="J247" s="219"/>
      <c r="K247" s="219"/>
      <c r="L247" s="224"/>
      <c r="M247" s="225"/>
      <c r="N247" s="226"/>
      <c r="O247" s="226"/>
      <c r="P247" s="226"/>
      <c r="Q247" s="226"/>
      <c r="R247" s="226"/>
      <c r="S247" s="226"/>
      <c r="T247" s="227"/>
      <c r="AT247" s="228" t="s">
        <v>156</v>
      </c>
      <c r="AU247" s="228" t="s">
        <v>90</v>
      </c>
      <c r="AV247" s="14" t="s">
        <v>90</v>
      </c>
      <c r="AW247" s="14" t="s">
        <v>38</v>
      </c>
      <c r="AX247" s="14" t="s">
        <v>81</v>
      </c>
      <c r="AY247" s="228" t="s">
        <v>146</v>
      </c>
    </row>
    <row r="248" spans="1:65" s="14" customFormat="1" ht="10.199999999999999">
      <c r="B248" s="218"/>
      <c r="C248" s="219"/>
      <c r="D248" s="204" t="s">
        <v>156</v>
      </c>
      <c r="E248" s="220" t="s">
        <v>32</v>
      </c>
      <c r="F248" s="221" t="s">
        <v>331</v>
      </c>
      <c r="G248" s="219"/>
      <c r="H248" s="222">
        <v>-3.16</v>
      </c>
      <c r="I248" s="223"/>
      <c r="J248" s="219"/>
      <c r="K248" s="219"/>
      <c r="L248" s="224"/>
      <c r="M248" s="225"/>
      <c r="N248" s="226"/>
      <c r="O248" s="226"/>
      <c r="P248" s="226"/>
      <c r="Q248" s="226"/>
      <c r="R248" s="226"/>
      <c r="S248" s="226"/>
      <c r="T248" s="227"/>
      <c r="AT248" s="228" t="s">
        <v>156</v>
      </c>
      <c r="AU248" s="228" t="s">
        <v>90</v>
      </c>
      <c r="AV248" s="14" t="s">
        <v>90</v>
      </c>
      <c r="AW248" s="14" t="s">
        <v>38</v>
      </c>
      <c r="AX248" s="14" t="s">
        <v>81</v>
      </c>
      <c r="AY248" s="228" t="s">
        <v>146</v>
      </c>
    </row>
    <row r="249" spans="1:65" s="15" customFormat="1" ht="10.199999999999999">
      <c r="B249" s="229"/>
      <c r="C249" s="230"/>
      <c r="D249" s="204" t="s">
        <v>156</v>
      </c>
      <c r="E249" s="231" t="s">
        <v>32</v>
      </c>
      <c r="F249" s="232" t="s">
        <v>159</v>
      </c>
      <c r="G249" s="230"/>
      <c r="H249" s="233">
        <v>34.558</v>
      </c>
      <c r="I249" s="234"/>
      <c r="J249" s="230"/>
      <c r="K249" s="230"/>
      <c r="L249" s="235"/>
      <c r="M249" s="236"/>
      <c r="N249" s="237"/>
      <c r="O249" s="237"/>
      <c r="P249" s="237"/>
      <c r="Q249" s="237"/>
      <c r="R249" s="237"/>
      <c r="S249" s="237"/>
      <c r="T249" s="238"/>
      <c r="AT249" s="239" t="s">
        <v>156</v>
      </c>
      <c r="AU249" s="239" t="s">
        <v>90</v>
      </c>
      <c r="AV249" s="15" t="s">
        <v>152</v>
      </c>
      <c r="AW249" s="15" t="s">
        <v>38</v>
      </c>
      <c r="AX249" s="15" t="s">
        <v>40</v>
      </c>
      <c r="AY249" s="239" t="s">
        <v>146</v>
      </c>
    </row>
    <row r="250" spans="1:65" s="2" customFormat="1" ht="21.75" customHeight="1">
      <c r="A250" s="37"/>
      <c r="B250" s="38"/>
      <c r="C250" s="191" t="s">
        <v>332</v>
      </c>
      <c r="D250" s="191" t="s">
        <v>148</v>
      </c>
      <c r="E250" s="192" t="s">
        <v>333</v>
      </c>
      <c r="F250" s="193" t="s">
        <v>334</v>
      </c>
      <c r="G250" s="194" t="s">
        <v>101</v>
      </c>
      <c r="H250" s="195">
        <v>314.32</v>
      </c>
      <c r="I250" s="196"/>
      <c r="J250" s="197">
        <f>ROUND(I250*H250,2)</f>
        <v>0</v>
      </c>
      <c r="K250" s="193" t="s">
        <v>151</v>
      </c>
      <c r="L250" s="42"/>
      <c r="M250" s="198" t="s">
        <v>32</v>
      </c>
      <c r="N250" s="199" t="s">
        <v>52</v>
      </c>
      <c r="O250" s="67"/>
      <c r="P250" s="200">
        <f>O250*H250</f>
        <v>0</v>
      </c>
      <c r="Q250" s="200">
        <v>3.1E-4</v>
      </c>
      <c r="R250" s="200">
        <f>Q250*H250</f>
        <v>9.7439200000000004E-2</v>
      </c>
      <c r="S250" s="200">
        <v>0</v>
      </c>
      <c r="T250" s="201">
        <f>S250*H250</f>
        <v>0</v>
      </c>
      <c r="U250" s="37"/>
      <c r="V250" s="37"/>
      <c r="W250" s="37"/>
      <c r="X250" s="37"/>
      <c r="Y250" s="37"/>
      <c r="Z250" s="37"/>
      <c r="AA250" s="37"/>
      <c r="AB250" s="37"/>
      <c r="AC250" s="37"/>
      <c r="AD250" s="37"/>
      <c r="AE250" s="37"/>
      <c r="AR250" s="202" t="s">
        <v>152</v>
      </c>
      <c r="AT250" s="202" t="s">
        <v>148</v>
      </c>
      <c r="AU250" s="202" t="s">
        <v>90</v>
      </c>
      <c r="AY250" s="19" t="s">
        <v>146</v>
      </c>
      <c r="BE250" s="203">
        <f>IF(N250="základní",J250,0)</f>
        <v>0</v>
      </c>
      <c r="BF250" s="203">
        <f>IF(N250="snížená",J250,0)</f>
        <v>0</v>
      </c>
      <c r="BG250" s="203">
        <f>IF(N250="zákl. přenesená",J250,0)</f>
        <v>0</v>
      </c>
      <c r="BH250" s="203">
        <f>IF(N250="sníž. přenesená",J250,0)</f>
        <v>0</v>
      </c>
      <c r="BI250" s="203">
        <f>IF(N250="nulová",J250,0)</f>
        <v>0</v>
      </c>
      <c r="BJ250" s="19" t="s">
        <v>40</v>
      </c>
      <c r="BK250" s="203">
        <f>ROUND(I250*H250,2)</f>
        <v>0</v>
      </c>
      <c r="BL250" s="19" t="s">
        <v>152</v>
      </c>
      <c r="BM250" s="202" t="s">
        <v>335</v>
      </c>
    </row>
    <row r="251" spans="1:65" s="2" customFormat="1" ht="201.6">
      <c r="A251" s="37"/>
      <c r="B251" s="38"/>
      <c r="C251" s="39"/>
      <c r="D251" s="204" t="s">
        <v>154</v>
      </c>
      <c r="E251" s="39"/>
      <c r="F251" s="205" t="s">
        <v>336</v>
      </c>
      <c r="G251" s="39"/>
      <c r="H251" s="39"/>
      <c r="I251" s="112"/>
      <c r="J251" s="39"/>
      <c r="K251" s="39"/>
      <c r="L251" s="42"/>
      <c r="M251" s="206"/>
      <c r="N251" s="207"/>
      <c r="O251" s="67"/>
      <c r="P251" s="67"/>
      <c r="Q251" s="67"/>
      <c r="R251" s="67"/>
      <c r="S251" s="67"/>
      <c r="T251" s="68"/>
      <c r="U251" s="37"/>
      <c r="V251" s="37"/>
      <c r="W251" s="37"/>
      <c r="X251" s="37"/>
      <c r="Y251" s="37"/>
      <c r="Z251" s="37"/>
      <c r="AA251" s="37"/>
      <c r="AB251" s="37"/>
      <c r="AC251" s="37"/>
      <c r="AD251" s="37"/>
      <c r="AE251" s="37"/>
      <c r="AT251" s="19" t="s">
        <v>154</v>
      </c>
      <c r="AU251" s="19" t="s">
        <v>90</v>
      </c>
    </row>
    <row r="252" spans="1:65" s="13" customFormat="1" ht="10.199999999999999">
      <c r="B252" s="208"/>
      <c r="C252" s="209"/>
      <c r="D252" s="204" t="s">
        <v>156</v>
      </c>
      <c r="E252" s="210" t="s">
        <v>32</v>
      </c>
      <c r="F252" s="211" t="s">
        <v>198</v>
      </c>
      <c r="G252" s="209"/>
      <c r="H252" s="210" t="s">
        <v>32</v>
      </c>
      <c r="I252" s="212"/>
      <c r="J252" s="209"/>
      <c r="K252" s="209"/>
      <c r="L252" s="213"/>
      <c r="M252" s="214"/>
      <c r="N252" s="215"/>
      <c r="O252" s="215"/>
      <c r="P252" s="215"/>
      <c r="Q252" s="215"/>
      <c r="R252" s="215"/>
      <c r="S252" s="215"/>
      <c r="T252" s="216"/>
      <c r="AT252" s="217" t="s">
        <v>156</v>
      </c>
      <c r="AU252" s="217" t="s">
        <v>90</v>
      </c>
      <c r="AV252" s="13" t="s">
        <v>40</v>
      </c>
      <c r="AW252" s="13" t="s">
        <v>38</v>
      </c>
      <c r="AX252" s="13" t="s">
        <v>81</v>
      </c>
      <c r="AY252" s="217" t="s">
        <v>146</v>
      </c>
    </row>
    <row r="253" spans="1:65" s="13" customFormat="1" ht="10.199999999999999">
      <c r="B253" s="208"/>
      <c r="C253" s="209"/>
      <c r="D253" s="204" t="s">
        <v>156</v>
      </c>
      <c r="E253" s="210" t="s">
        <v>32</v>
      </c>
      <c r="F253" s="211" t="s">
        <v>157</v>
      </c>
      <c r="G253" s="209"/>
      <c r="H253" s="210" t="s">
        <v>32</v>
      </c>
      <c r="I253" s="212"/>
      <c r="J253" s="209"/>
      <c r="K253" s="209"/>
      <c r="L253" s="213"/>
      <c r="M253" s="214"/>
      <c r="N253" s="215"/>
      <c r="O253" s="215"/>
      <c r="P253" s="215"/>
      <c r="Q253" s="215"/>
      <c r="R253" s="215"/>
      <c r="S253" s="215"/>
      <c r="T253" s="216"/>
      <c r="AT253" s="217" t="s">
        <v>156</v>
      </c>
      <c r="AU253" s="217" t="s">
        <v>90</v>
      </c>
      <c r="AV253" s="13" t="s">
        <v>40</v>
      </c>
      <c r="AW253" s="13" t="s">
        <v>38</v>
      </c>
      <c r="AX253" s="13" t="s">
        <v>81</v>
      </c>
      <c r="AY253" s="217" t="s">
        <v>146</v>
      </c>
    </row>
    <row r="254" spans="1:65" s="13" customFormat="1" ht="10.199999999999999">
      <c r="B254" s="208"/>
      <c r="C254" s="209"/>
      <c r="D254" s="204" t="s">
        <v>156</v>
      </c>
      <c r="E254" s="210" t="s">
        <v>32</v>
      </c>
      <c r="F254" s="211" t="s">
        <v>199</v>
      </c>
      <c r="G254" s="209"/>
      <c r="H254" s="210" t="s">
        <v>32</v>
      </c>
      <c r="I254" s="212"/>
      <c r="J254" s="209"/>
      <c r="K254" s="209"/>
      <c r="L254" s="213"/>
      <c r="M254" s="214"/>
      <c r="N254" s="215"/>
      <c r="O254" s="215"/>
      <c r="P254" s="215"/>
      <c r="Q254" s="215"/>
      <c r="R254" s="215"/>
      <c r="S254" s="215"/>
      <c r="T254" s="216"/>
      <c r="AT254" s="217" t="s">
        <v>156</v>
      </c>
      <c r="AU254" s="217" t="s">
        <v>90</v>
      </c>
      <c r="AV254" s="13" t="s">
        <v>40</v>
      </c>
      <c r="AW254" s="13" t="s">
        <v>38</v>
      </c>
      <c r="AX254" s="13" t="s">
        <v>81</v>
      </c>
      <c r="AY254" s="217" t="s">
        <v>146</v>
      </c>
    </row>
    <row r="255" spans="1:65" s="14" customFormat="1" ht="10.199999999999999">
      <c r="B255" s="218"/>
      <c r="C255" s="219"/>
      <c r="D255" s="204" t="s">
        <v>156</v>
      </c>
      <c r="E255" s="220" t="s">
        <v>32</v>
      </c>
      <c r="F255" s="221" t="s">
        <v>337</v>
      </c>
      <c r="G255" s="219"/>
      <c r="H255" s="222">
        <v>314.32</v>
      </c>
      <c r="I255" s="223"/>
      <c r="J255" s="219"/>
      <c r="K255" s="219"/>
      <c r="L255" s="224"/>
      <c r="M255" s="225"/>
      <c r="N255" s="226"/>
      <c r="O255" s="226"/>
      <c r="P255" s="226"/>
      <c r="Q255" s="226"/>
      <c r="R255" s="226"/>
      <c r="S255" s="226"/>
      <c r="T255" s="227"/>
      <c r="AT255" s="228" t="s">
        <v>156</v>
      </c>
      <c r="AU255" s="228" t="s">
        <v>90</v>
      </c>
      <c r="AV255" s="14" t="s">
        <v>90</v>
      </c>
      <c r="AW255" s="14" t="s">
        <v>38</v>
      </c>
      <c r="AX255" s="14" t="s">
        <v>81</v>
      </c>
      <c r="AY255" s="228" t="s">
        <v>146</v>
      </c>
    </row>
    <row r="256" spans="1:65" s="15" customFormat="1" ht="10.199999999999999">
      <c r="B256" s="229"/>
      <c r="C256" s="230"/>
      <c r="D256" s="204" t="s">
        <v>156</v>
      </c>
      <c r="E256" s="231" t="s">
        <v>32</v>
      </c>
      <c r="F256" s="232" t="s">
        <v>159</v>
      </c>
      <c r="G256" s="230"/>
      <c r="H256" s="233">
        <v>314.32</v>
      </c>
      <c r="I256" s="234"/>
      <c r="J256" s="230"/>
      <c r="K256" s="230"/>
      <c r="L256" s="235"/>
      <c r="M256" s="236"/>
      <c r="N256" s="237"/>
      <c r="O256" s="237"/>
      <c r="P256" s="237"/>
      <c r="Q256" s="237"/>
      <c r="R256" s="237"/>
      <c r="S256" s="237"/>
      <c r="T256" s="238"/>
      <c r="AT256" s="239" t="s">
        <v>156</v>
      </c>
      <c r="AU256" s="239" t="s">
        <v>90</v>
      </c>
      <c r="AV256" s="15" t="s">
        <v>152</v>
      </c>
      <c r="AW256" s="15" t="s">
        <v>38</v>
      </c>
      <c r="AX256" s="15" t="s">
        <v>40</v>
      </c>
      <c r="AY256" s="239" t="s">
        <v>146</v>
      </c>
    </row>
    <row r="257" spans="1:65" s="2" customFormat="1" ht="16.5" customHeight="1">
      <c r="A257" s="37"/>
      <c r="B257" s="38"/>
      <c r="C257" s="240" t="s">
        <v>338</v>
      </c>
      <c r="D257" s="240" t="s">
        <v>264</v>
      </c>
      <c r="E257" s="241" t="s">
        <v>339</v>
      </c>
      <c r="F257" s="242" t="s">
        <v>340</v>
      </c>
      <c r="G257" s="243" t="s">
        <v>101</v>
      </c>
      <c r="H257" s="244">
        <v>320.60599999999999</v>
      </c>
      <c r="I257" s="245"/>
      <c r="J257" s="246">
        <f>ROUND(I257*H257,2)</f>
        <v>0</v>
      </c>
      <c r="K257" s="242" t="s">
        <v>151</v>
      </c>
      <c r="L257" s="247"/>
      <c r="M257" s="248" t="s">
        <v>32</v>
      </c>
      <c r="N257" s="249" t="s">
        <v>52</v>
      </c>
      <c r="O257" s="67"/>
      <c r="P257" s="200">
        <f>O257*H257</f>
        <v>0</v>
      </c>
      <c r="Q257" s="200">
        <v>5.0000000000000001E-4</v>
      </c>
      <c r="R257" s="200">
        <f>Q257*H257</f>
        <v>0.160303</v>
      </c>
      <c r="S257" s="200">
        <v>0</v>
      </c>
      <c r="T257" s="201">
        <f>S257*H257</f>
        <v>0</v>
      </c>
      <c r="U257" s="37"/>
      <c r="V257" s="37"/>
      <c r="W257" s="37"/>
      <c r="X257" s="37"/>
      <c r="Y257" s="37"/>
      <c r="Z257" s="37"/>
      <c r="AA257" s="37"/>
      <c r="AB257" s="37"/>
      <c r="AC257" s="37"/>
      <c r="AD257" s="37"/>
      <c r="AE257" s="37"/>
      <c r="AR257" s="202" t="s">
        <v>193</v>
      </c>
      <c r="AT257" s="202" t="s">
        <v>264</v>
      </c>
      <c r="AU257" s="202" t="s">
        <v>90</v>
      </c>
      <c r="AY257" s="19" t="s">
        <v>146</v>
      </c>
      <c r="BE257" s="203">
        <f>IF(N257="základní",J257,0)</f>
        <v>0</v>
      </c>
      <c r="BF257" s="203">
        <f>IF(N257="snížená",J257,0)</f>
        <v>0</v>
      </c>
      <c r="BG257" s="203">
        <f>IF(N257="zákl. přenesená",J257,0)</f>
        <v>0</v>
      </c>
      <c r="BH257" s="203">
        <f>IF(N257="sníž. přenesená",J257,0)</f>
        <v>0</v>
      </c>
      <c r="BI257" s="203">
        <f>IF(N257="nulová",J257,0)</f>
        <v>0</v>
      </c>
      <c r="BJ257" s="19" t="s">
        <v>40</v>
      </c>
      <c r="BK257" s="203">
        <f>ROUND(I257*H257,2)</f>
        <v>0</v>
      </c>
      <c r="BL257" s="19" t="s">
        <v>152</v>
      </c>
      <c r="BM257" s="202" t="s">
        <v>341</v>
      </c>
    </row>
    <row r="258" spans="1:65" s="2" customFormat="1" ht="19.2">
      <c r="A258" s="37"/>
      <c r="B258" s="38"/>
      <c r="C258" s="39"/>
      <c r="D258" s="204" t="s">
        <v>164</v>
      </c>
      <c r="E258" s="39"/>
      <c r="F258" s="205" t="s">
        <v>342</v>
      </c>
      <c r="G258" s="39"/>
      <c r="H258" s="39"/>
      <c r="I258" s="112"/>
      <c r="J258" s="39"/>
      <c r="K258" s="39"/>
      <c r="L258" s="42"/>
      <c r="M258" s="206"/>
      <c r="N258" s="207"/>
      <c r="O258" s="67"/>
      <c r="P258" s="67"/>
      <c r="Q258" s="67"/>
      <c r="R258" s="67"/>
      <c r="S258" s="67"/>
      <c r="T258" s="68"/>
      <c r="U258" s="37"/>
      <c r="V258" s="37"/>
      <c r="W258" s="37"/>
      <c r="X258" s="37"/>
      <c r="Y258" s="37"/>
      <c r="Z258" s="37"/>
      <c r="AA258" s="37"/>
      <c r="AB258" s="37"/>
      <c r="AC258" s="37"/>
      <c r="AD258" s="37"/>
      <c r="AE258" s="37"/>
      <c r="AT258" s="19" t="s">
        <v>164</v>
      </c>
      <c r="AU258" s="19" t="s">
        <v>90</v>
      </c>
    </row>
    <row r="259" spans="1:65" s="14" customFormat="1" ht="10.199999999999999">
      <c r="B259" s="218"/>
      <c r="C259" s="219"/>
      <c r="D259" s="204" t="s">
        <v>156</v>
      </c>
      <c r="E259" s="219"/>
      <c r="F259" s="221" t="s">
        <v>343</v>
      </c>
      <c r="G259" s="219"/>
      <c r="H259" s="222">
        <v>320.60599999999999</v>
      </c>
      <c r="I259" s="223"/>
      <c r="J259" s="219"/>
      <c r="K259" s="219"/>
      <c r="L259" s="224"/>
      <c r="M259" s="225"/>
      <c r="N259" s="226"/>
      <c r="O259" s="226"/>
      <c r="P259" s="226"/>
      <c r="Q259" s="226"/>
      <c r="R259" s="226"/>
      <c r="S259" s="226"/>
      <c r="T259" s="227"/>
      <c r="AT259" s="228" t="s">
        <v>156</v>
      </c>
      <c r="AU259" s="228" t="s">
        <v>90</v>
      </c>
      <c r="AV259" s="14" t="s">
        <v>90</v>
      </c>
      <c r="AW259" s="14" t="s">
        <v>4</v>
      </c>
      <c r="AX259" s="14" t="s">
        <v>40</v>
      </c>
      <c r="AY259" s="228" t="s">
        <v>146</v>
      </c>
    </row>
    <row r="260" spans="1:65" s="2" customFormat="1" ht="16.5" customHeight="1">
      <c r="A260" s="37"/>
      <c r="B260" s="38"/>
      <c r="C260" s="191" t="s">
        <v>344</v>
      </c>
      <c r="D260" s="191" t="s">
        <v>148</v>
      </c>
      <c r="E260" s="192" t="s">
        <v>345</v>
      </c>
      <c r="F260" s="193" t="s">
        <v>346</v>
      </c>
      <c r="G260" s="194" t="s">
        <v>189</v>
      </c>
      <c r="H260" s="195">
        <v>6.2859999999999996</v>
      </c>
      <c r="I260" s="196"/>
      <c r="J260" s="197">
        <f>ROUND(I260*H260,2)</f>
        <v>0</v>
      </c>
      <c r="K260" s="193" t="s">
        <v>151</v>
      </c>
      <c r="L260" s="42"/>
      <c r="M260" s="198" t="s">
        <v>32</v>
      </c>
      <c r="N260" s="199" t="s">
        <v>52</v>
      </c>
      <c r="O260" s="67"/>
      <c r="P260" s="200">
        <f>O260*H260</f>
        <v>0</v>
      </c>
      <c r="Q260" s="200">
        <v>0</v>
      </c>
      <c r="R260" s="200">
        <f>Q260*H260</f>
        <v>0</v>
      </c>
      <c r="S260" s="200">
        <v>0</v>
      </c>
      <c r="T260" s="201">
        <f>S260*H260</f>
        <v>0</v>
      </c>
      <c r="U260" s="37"/>
      <c r="V260" s="37"/>
      <c r="W260" s="37"/>
      <c r="X260" s="37"/>
      <c r="Y260" s="37"/>
      <c r="Z260" s="37"/>
      <c r="AA260" s="37"/>
      <c r="AB260" s="37"/>
      <c r="AC260" s="37"/>
      <c r="AD260" s="37"/>
      <c r="AE260" s="37"/>
      <c r="AR260" s="202" t="s">
        <v>152</v>
      </c>
      <c r="AT260" s="202" t="s">
        <v>148</v>
      </c>
      <c r="AU260" s="202" t="s">
        <v>90</v>
      </c>
      <c r="AY260" s="19" t="s">
        <v>146</v>
      </c>
      <c r="BE260" s="203">
        <f>IF(N260="základní",J260,0)</f>
        <v>0</v>
      </c>
      <c r="BF260" s="203">
        <f>IF(N260="snížená",J260,0)</f>
        <v>0</v>
      </c>
      <c r="BG260" s="203">
        <f>IF(N260="zákl. přenesená",J260,0)</f>
        <v>0</v>
      </c>
      <c r="BH260" s="203">
        <f>IF(N260="sníž. přenesená",J260,0)</f>
        <v>0</v>
      </c>
      <c r="BI260" s="203">
        <f>IF(N260="nulová",J260,0)</f>
        <v>0</v>
      </c>
      <c r="BJ260" s="19" t="s">
        <v>40</v>
      </c>
      <c r="BK260" s="203">
        <f>ROUND(I260*H260,2)</f>
        <v>0</v>
      </c>
      <c r="BL260" s="19" t="s">
        <v>152</v>
      </c>
      <c r="BM260" s="202" t="s">
        <v>347</v>
      </c>
    </row>
    <row r="261" spans="1:65" s="2" customFormat="1" ht="38.4">
      <c r="A261" s="37"/>
      <c r="B261" s="38"/>
      <c r="C261" s="39"/>
      <c r="D261" s="204" t="s">
        <v>154</v>
      </c>
      <c r="E261" s="39"/>
      <c r="F261" s="205" t="s">
        <v>348</v>
      </c>
      <c r="G261" s="39"/>
      <c r="H261" s="39"/>
      <c r="I261" s="112"/>
      <c r="J261" s="39"/>
      <c r="K261" s="39"/>
      <c r="L261" s="42"/>
      <c r="M261" s="206"/>
      <c r="N261" s="207"/>
      <c r="O261" s="67"/>
      <c r="P261" s="67"/>
      <c r="Q261" s="67"/>
      <c r="R261" s="67"/>
      <c r="S261" s="67"/>
      <c r="T261" s="68"/>
      <c r="U261" s="37"/>
      <c r="V261" s="37"/>
      <c r="W261" s="37"/>
      <c r="X261" s="37"/>
      <c r="Y261" s="37"/>
      <c r="Z261" s="37"/>
      <c r="AA261" s="37"/>
      <c r="AB261" s="37"/>
      <c r="AC261" s="37"/>
      <c r="AD261" s="37"/>
      <c r="AE261" s="37"/>
      <c r="AT261" s="19" t="s">
        <v>154</v>
      </c>
      <c r="AU261" s="19" t="s">
        <v>90</v>
      </c>
    </row>
    <row r="262" spans="1:65" s="13" customFormat="1" ht="10.199999999999999">
      <c r="B262" s="208"/>
      <c r="C262" s="209"/>
      <c r="D262" s="204" t="s">
        <v>156</v>
      </c>
      <c r="E262" s="210" t="s">
        <v>32</v>
      </c>
      <c r="F262" s="211" t="s">
        <v>198</v>
      </c>
      <c r="G262" s="209"/>
      <c r="H262" s="210" t="s">
        <v>32</v>
      </c>
      <c r="I262" s="212"/>
      <c r="J262" s="209"/>
      <c r="K262" s="209"/>
      <c r="L262" s="213"/>
      <c r="M262" s="214"/>
      <c r="N262" s="215"/>
      <c r="O262" s="215"/>
      <c r="P262" s="215"/>
      <c r="Q262" s="215"/>
      <c r="R262" s="215"/>
      <c r="S262" s="215"/>
      <c r="T262" s="216"/>
      <c r="AT262" s="217" t="s">
        <v>156</v>
      </c>
      <c r="AU262" s="217" t="s">
        <v>90</v>
      </c>
      <c r="AV262" s="13" t="s">
        <v>40</v>
      </c>
      <c r="AW262" s="13" t="s">
        <v>38</v>
      </c>
      <c r="AX262" s="13" t="s">
        <v>81</v>
      </c>
      <c r="AY262" s="217" t="s">
        <v>146</v>
      </c>
    </row>
    <row r="263" spans="1:65" s="13" customFormat="1" ht="10.199999999999999">
      <c r="B263" s="208"/>
      <c r="C263" s="209"/>
      <c r="D263" s="204" t="s">
        <v>156</v>
      </c>
      <c r="E263" s="210" t="s">
        <v>32</v>
      </c>
      <c r="F263" s="211" t="s">
        <v>157</v>
      </c>
      <c r="G263" s="209"/>
      <c r="H263" s="210" t="s">
        <v>32</v>
      </c>
      <c r="I263" s="212"/>
      <c r="J263" s="209"/>
      <c r="K263" s="209"/>
      <c r="L263" s="213"/>
      <c r="M263" s="214"/>
      <c r="N263" s="215"/>
      <c r="O263" s="215"/>
      <c r="P263" s="215"/>
      <c r="Q263" s="215"/>
      <c r="R263" s="215"/>
      <c r="S263" s="215"/>
      <c r="T263" s="216"/>
      <c r="AT263" s="217" t="s">
        <v>156</v>
      </c>
      <c r="AU263" s="217" t="s">
        <v>90</v>
      </c>
      <c r="AV263" s="13" t="s">
        <v>40</v>
      </c>
      <c r="AW263" s="13" t="s">
        <v>38</v>
      </c>
      <c r="AX263" s="13" t="s">
        <v>81</v>
      </c>
      <c r="AY263" s="217" t="s">
        <v>146</v>
      </c>
    </row>
    <row r="264" spans="1:65" s="13" customFormat="1" ht="10.199999999999999">
      <c r="B264" s="208"/>
      <c r="C264" s="209"/>
      <c r="D264" s="204" t="s">
        <v>156</v>
      </c>
      <c r="E264" s="210" t="s">
        <v>32</v>
      </c>
      <c r="F264" s="211" t="s">
        <v>199</v>
      </c>
      <c r="G264" s="209"/>
      <c r="H264" s="210" t="s">
        <v>32</v>
      </c>
      <c r="I264" s="212"/>
      <c r="J264" s="209"/>
      <c r="K264" s="209"/>
      <c r="L264" s="213"/>
      <c r="M264" s="214"/>
      <c r="N264" s="215"/>
      <c r="O264" s="215"/>
      <c r="P264" s="215"/>
      <c r="Q264" s="215"/>
      <c r="R264" s="215"/>
      <c r="S264" s="215"/>
      <c r="T264" s="216"/>
      <c r="AT264" s="217" t="s">
        <v>156</v>
      </c>
      <c r="AU264" s="217" t="s">
        <v>90</v>
      </c>
      <c r="AV264" s="13" t="s">
        <v>40</v>
      </c>
      <c r="AW264" s="13" t="s">
        <v>38</v>
      </c>
      <c r="AX264" s="13" t="s">
        <v>81</v>
      </c>
      <c r="AY264" s="217" t="s">
        <v>146</v>
      </c>
    </row>
    <row r="265" spans="1:65" s="14" customFormat="1" ht="10.199999999999999">
      <c r="B265" s="218"/>
      <c r="C265" s="219"/>
      <c r="D265" s="204" t="s">
        <v>156</v>
      </c>
      <c r="E265" s="220" t="s">
        <v>32</v>
      </c>
      <c r="F265" s="221" t="s">
        <v>349</v>
      </c>
      <c r="G265" s="219"/>
      <c r="H265" s="222">
        <v>6.2859999999999996</v>
      </c>
      <c r="I265" s="223"/>
      <c r="J265" s="219"/>
      <c r="K265" s="219"/>
      <c r="L265" s="224"/>
      <c r="M265" s="225"/>
      <c r="N265" s="226"/>
      <c r="O265" s="226"/>
      <c r="P265" s="226"/>
      <c r="Q265" s="226"/>
      <c r="R265" s="226"/>
      <c r="S265" s="226"/>
      <c r="T265" s="227"/>
      <c r="AT265" s="228" t="s">
        <v>156</v>
      </c>
      <c r="AU265" s="228" t="s">
        <v>90</v>
      </c>
      <c r="AV265" s="14" t="s">
        <v>90</v>
      </c>
      <c r="AW265" s="14" t="s">
        <v>38</v>
      </c>
      <c r="AX265" s="14" t="s">
        <v>81</v>
      </c>
      <c r="AY265" s="228" t="s">
        <v>146</v>
      </c>
    </row>
    <row r="266" spans="1:65" s="15" customFormat="1" ht="10.199999999999999">
      <c r="B266" s="229"/>
      <c r="C266" s="230"/>
      <c r="D266" s="204" t="s">
        <v>156</v>
      </c>
      <c r="E266" s="231" t="s">
        <v>32</v>
      </c>
      <c r="F266" s="232" t="s">
        <v>159</v>
      </c>
      <c r="G266" s="230"/>
      <c r="H266" s="233">
        <v>6.2859999999999996</v>
      </c>
      <c r="I266" s="234"/>
      <c r="J266" s="230"/>
      <c r="K266" s="230"/>
      <c r="L266" s="235"/>
      <c r="M266" s="236"/>
      <c r="N266" s="237"/>
      <c r="O266" s="237"/>
      <c r="P266" s="237"/>
      <c r="Q266" s="237"/>
      <c r="R266" s="237"/>
      <c r="S266" s="237"/>
      <c r="T266" s="238"/>
      <c r="AT266" s="239" t="s">
        <v>156</v>
      </c>
      <c r="AU266" s="239" t="s">
        <v>90</v>
      </c>
      <c r="AV266" s="15" t="s">
        <v>152</v>
      </c>
      <c r="AW266" s="15" t="s">
        <v>38</v>
      </c>
      <c r="AX266" s="15" t="s">
        <v>40</v>
      </c>
      <c r="AY266" s="239" t="s">
        <v>146</v>
      </c>
    </row>
    <row r="267" spans="1:65" s="2" customFormat="1" ht="16.5" customHeight="1">
      <c r="A267" s="37"/>
      <c r="B267" s="38"/>
      <c r="C267" s="191" t="s">
        <v>350</v>
      </c>
      <c r="D267" s="191" t="s">
        <v>148</v>
      </c>
      <c r="E267" s="192" t="s">
        <v>351</v>
      </c>
      <c r="F267" s="193" t="s">
        <v>352</v>
      </c>
      <c r="G267" s="194" t="s">
        <v>96</v>
      </c>
      <c r="H267" s="195">
        <v>157.16</v>
      </c>
      <c r="I267" s="196"/>
      <c r="J267" s="197">
        <f>ROUND(I267*H267,2)</f>
        <v>0</v>
      </c>
      <c r="K267" s="193" t="s">
        <v>32</v>
      </c>
      <c r="L267" s="42"/>
      <c r="M267" s="198" t="s">
        <v>32</v>
      </c>
      <c r="N267" s="199" t="s">
        <v>52</v>
      </c>
      <c r="O267" s="67"/>
      <c r="P267" s="200">
        <f>O267*H267</f>
        <v>0</v>
      </c>
      <c r="Q267" s="200">
        <v>2.2440000000000001E-4</v>
      </c>
      <c r="R267" s="200">
        <f>Q267*H267</f>
        <v>3.5266704000000003E-2</v>
      </c>
      <c r="S267" s="200">
        <v>0</v>
      </c>
      <c r="T267" s="201">
        <f>S267*H267</f>
        <v>0</v>
      </c>
      <c r="U267" s="37"/>
      <c r="V267" s="37"/>
      <c r="W267" s="37"/>
      <c r="X267" s="37"/>
      <c r="Y267" s="37"/>
      <c r="Z267" s="37"/>
      <c r="AA267" s="37"/>
      <c r="AB267" s="37"/>
      <c r="AC267" s="37"/>
      <c r="AD267" s="37"/>
      <c r="AE267" s="37"/>
      <c r="AR267" s="202" t="s">
        <v>152</v>
      </c>
      <c r="AT267" s="202" t="s">
        <v>148</v>
      </c>
      <c r="AU267" s="202" t="s">
        <v>90</v>
      </c>
      <c r="AY267" s="19" t="s">
        <v>146</v>
      </c>
      <c r="BE267" s="203">
        <f>IF(N267="základní",J267,0)</f>
        <v>0</v>
      </c>
      <c r="BF267" s="203">
        <f>IF(N267="snížená",J267,0)</f>
        <v>0</v>
      </c>
      <c r="BG267" s="203">
        <f>IF(N267="zákl. přenesená",J267,0)</f>
        <v>0</v>
      </c>
      <c r="BH267" s="203">
        <f>IF(N267="sníž. přenesená",J267,0)</f>
        <v>0</v>
      </c>
      <c r="BI267" s="203">
        <f>IF(N267="nulová",J267,0)</f>
        <v>0</v>
      </c>
      <c r="BJ267" s="19" t="s">
        <v>40</v>
      </c>
      <c r="BK267" s="203">
        <f>ROUND(I267*H267,2)</f>
        <v>0</v>
      </c>
      <c r="BL267" s="19" t="s">
        <v>152</v>
      </c>
      <c r="BM267" s="202" t="s">
        <v>353</v>
      </c>
    </row>
    <row r="268" spans="1:65" s="2" customFormat="1" ht="48">
      <c r="A268" s="37"/>
      <c r="B268" s="38"/>
      <c r="C268" s="39"/>
      <c r="D268" s="204" t="s">
        <v>154</v>
      </c>
      <c r="E268" s="39"/>
      <c r="F268" s="205" t="s">
        <v>354</v>
      </c>
      <c r="G268" s="39"/>
      <c r="H268" s="39"/>
      <c r="I268" s="112"/>
      <c r="J268" s="39"/>
      <c r="K268" s="39"/>
      <c r="L268" s="42"/>
      <c r="M268" s="206"/>
      <c r="N268" s="207"/>
      <c r="O268" s="67"/>
      <c r="P268" s="67"/>
      <c r="Q268" s="67"/>
      <c r="R268" s="67"/>
      <c r="S268" s="67"/>
      <c r="T268" s="68"/>
      <c r="U268" s="37"/>
      <c r="V268" s="37"/>
      <c r="W268" s="37"/>
      <c r="X268" s="37"/>
      <c r="Y268" s="37"/>
      <c r="Z268" s="37"/>
      <c r="AA268" s="37"/>
      <c r="AB268" s="37"/>
      <c r="AC268" s="37"/>
      <c r="AD268" s="37"/>
      <c r="AE268" s="37"/>
      <c r="AT268" s="19" t="s">
        <v>154</v>
      </c>
      <c r="AU268" s="19" t="s">
        <v>90</v>
      </c>
    </row>
    <row r="269" spans="1:65" s="13" customFormat="1" ht="10.199999999999999">
      <c r="B269" s="208"/>
      <c r="C269" s="209"/>
      <c r="D269" s="204" t="s">
        <v>156</v>
      </c>
      <c r="E269" s="210" t="s">
        <v>32</v>
      </c>
      <c r="F269" s="211" t="s">
        <v>198</v>
      </c>
      <c r="G269" s="209"/>
      <c r="H269" s="210" t="s">
        <v>32</v>
      </c>
      <c r="I269" s="212"/>
      <c r="J269" s="209"/>
      <c r="K269" s="209"/>
      <c r="L269" s="213"/>
      <c r="M269" s="214"/>
      <c r="N269" s="215"/>
      <c r="O269" s="215"/>
      <c r="P269" s="215"/>
      <c r="Q269" s="215"/>
      <c r="R269" s="215"/>
      <c r="S269" s="215"/>
      <c r="T269" s="216"/>
      <c r="AT269" s="217" t="s">
        <v>156</v>
      </c>
      <c r="AU269" s="217" t="s">
        <v>90</v>
      </c>
      <c r="AV269" s="13" t="s">
        <v>40</v>
      </c>
      <c r="AW269" s="13" t="s">
        <v>38</v>
      </c>
      <c r="AX269" s="13" t="s">
        <v>81</v>
      </c>
      <c r="AY269" s="217" t="s">
        <v>146</v>
      </c>
    </row>
    <row r="270" spans="1:65" s="13" customFormat="1" ht="10.199999999999999">
      <c r="B270" s="208"/>
      <c r="C270" s="209"/>
      <c r="D270" s="204" t="s">
        <v>156</v>
      </c>
      <c r="E270" s="210" t="s">
        <v>32</v>
      </c>
      <c r="F270" s="211" t="s">
        <v>157</v>
      </c>
      <c r="G270" s="209"/>
      <c r="H270" s="210" t="s">
        <v>32</v>
      </c>
      <c r="I270" s="212"/>
      <c r="J270" s="209"/>
      <c r="K270" s="209"/>
      <c r="L270" s="213"/>
      <c r="M270" s="214"/>
      <c r="N270" s="215"/>
      <c r="O270" s="215"/>
      <c r="P270" s="215"/>
      <c r="Q270" s="215"/>
      <c r="R270" s="215"/>
      <c r="S270" s="215"/>
      <c r="T270" s="216"/>
      <c r="AT270" s="217" t="s">
        <v>156</v>
      </c>
      <c r="AU270" s="217" t="s">
        <v>90</v>
      </c>
      <c r="AV270" s="13" t="s">
        <v>40</v>
      </c>
      <c r="AW270" s="13" t="s">
        <v>38</v>
      </c>
      <c r="AX270" s="13" t="s">
        <v>81</v>
      </c>
      <c r="AY270" s="217" t="s">
        <v>146</v>
      </c>
    </row>
    <row r="271" spans="1:65" s="13" customFormat="1" ht="10.199999999999999">
      <c r="B271" s="208"/>
      <c r="C271" s="209"/>
      <c r="D271" s="204" t="s">
        <v>156</v>
      </c>
      <c r="E271" s="210" t="s">
        <v>32</v>
      </c>
      <c r="F271" s="211" t="s">
        <v>199</v>
      </c>
      <c r="G271" s="209"/>
      <c r="H271" s="210" t="s">
        <v>32</v>
      </c>
      <c r="I271" s="212"/>
      <c r="J271" s="209"/>
      <c r="K271" s="209"/>
      <c r="L271" s="213"/>
      <c r="M271" s="214"/>
      <c r="N271" s="215"/>
      <c r="O271" s="215"/>
      <c r="P271" s="215"/>
      <c r="Q271" s="215"/>
      <c r="R271" s="215"/>
      <c r="S271" s="215"/>
      <c r="T271" s="216"/>
      <c r="AT271" s="217" t="s">
        <v>156</v>
      </c>
      <c r="AU271" s="217" t="s">
        <v>90</v>
      </c>
      <c r="AV271" s="13" t="s">
        <v>40</v>
      </c>
      <c r="AW271" s="13" t="s">
        <v>38</v>
      </c>
      <c r="AX271" s="13" t="s">
        <v>81</v>
      </c>
      <c r="AY271" s="217" t="s">
        <v>146</v>
      </c>
    </row>
    <row r="272" spans="1:65" s="14" customFormat="1" ht="10.199999999999999">
      <c r="B272" s="218"/>
      <c r="C272" s="219"/>
      <c r="D272" s="204" t="s">
        <v>156</v>
      </c>
      <c r="E272" s="220" t="s">
        <v>32</v>
      </c>
      <c r="F272" s="221" t="s">
        <v>355</v>
      </c>
      <c r="G272" s="219"/>
      <c r="H272" s="222">
        <v>157.16</v>
      </c>
      <c r="I272" s="223"/>
      <c r="J272" s="219"/>
      <c r="K272" s="219"/>
      <c r="L272" s="224"/>
      <c r="M272" s="225"/>
      <c r="N272" s="226"/>
      <c r="O272" s="226"/>
      <c r="P272" s="226"/>
      <c r="Q272" s="226"/>
      <c r="R272" s="226"/>
      <c r="S272" s="226"/>
      <c r="T272" s="227"/>
      <c r="AT272" s="228" t="s">
        <v>156</v>
      </c>
      <c r="AU272" s="228" t="s">
        <v>90</v>
      </c>
      <c r="AV272" s="14" t="s">
        <v>90</v>
      </c>
      <c r="AW272" s="14" t="s">
        <v>38</v>
      </c>
      <c r="AX272" s="14" t="s">
        <v>81</v>
      </c>
      <c r="AY272" s="228" t="s">
        <v>146</v>
      </c>
    </row>
    <row r="273" spans="1:65" s="15" customFormat="1" ht="10.199999999999999">
      <c r="B273" s="229"/>
      <c r="C273" s="230"/>
      <c r="D273" s="204" t="s">
        <v>156</v>
      </c>
      <c r="E273" s="231" t="s">
        <v>32</v>
      </c>
      <c r="F273" s="232" t="s">
        <v>159</v>
      </c>
      <c r="G273" s="230"/>
      <c r="H273" s="233">
        <v>157.16</v>
      </c>
      <c r="I273" s="234"/>
      <c r="J273" s="230"/>
      <c r="K273" s="230"/>
      <c r="L273" s="235"/>
      <c r="M273" s="236"/>
      <c r="N273" s="237"/>
      <c r="O273" s="237"/>
      <c r="P273" s="237"/>
      <c r="Q273" s="237"/>
      <c r="R273" s="237"/>
      <c r="S273" s="237"/>
      <c r="T273" s="238"/>
      <c r="AT273" s="239" t="s">
        <v>156</v>
      </c>
      <c r="AU273" s="239" t="s">
        <v>90</v>
      </c>
      <c r="AV273" s="15" t="s">
        <v>152</v>
      </c>
      <c r="AW273" s="15" t="s">
        <v>38</v>
      </c>
      <c r="AX273" s="15" t="s">
        <v>40</v>
      </c>
      <c r="AY273" s="239" t="s">
        <v>146</v>
      </c>
    </row>
    <row r="274" spans="1:65" s="2" customFormat="1" ht="16.5" customHeight="1">
      <c r="A274" s="37"/>
      <c r="B274" s="38"/>
      <c r="C274" s="191" t="s">
        <v>356</v>
      </c>
      <c r="D274" s="191" t="s">
        <v>148</v>
      </c>
      <c r="E274" s="192" t="s">
        <v>357</v>
      </c>
      <c r="F274" s="193" t="s">
        <v>358</v>
      </c>
      <c r="G274" s="194" t="s">
        <v>96</v>
      </c>
      <c r="H274" s="195">
        <v>157.16</v>
      </c>
      <c r="I274" s="196"/>
      <c r="J274" s="197">
        <f>ROUND(I274*H274,2)</f>
        <v>0</v>
      </c>
      <c r="K274" s="193" t="s">
        <v>151</v>
      </c>
      <c r="L274" s="42"/>
      <c r="M274" s="198" t="s">
        <v>32</v>
      </c>
      <c r="N274" s="199" t="s">
        <v>52</v>
      </c>
      <c r="O274" s="67"/>
      <c r="P274" s="200">
        <f>O274*H274</f>
        <v>0</v>
      </c>
      <c r="Q274" s="200">
        <v>1.6000000000000001E-4</v>
      </c>
      <c r="R274" s="200">
        <f>Q274*H274</f>
        <v>2.5145600000000001E-2</v>
      </c>
      <c r="S274" s="200">
        <v>0</v>
      </c>
      <c r="T274" s="201">
        <f>S274*H274</f>
        <v>0</v>
      </c>
      <c r="U274" s="37"/>
      <c r="V274" s="37"/>
      <c r="W274" s="37"/>
      <c r="X274" s="37"/>
      <c r="Y274" s="37"/>
      <c r="Z274" s="37"/>
      <c r="AA274" s="37"/>
      <c r="AB274" s="37"/>
      <c r="AC274" s="37"/>
      <c r="AD274" s="37"/>
      <c r="AE274" s="37"/>
      <c r="AR274" s="202" t="s">
        <v>152</v>
      </c>
      <c r="AT274" s="202" t="s">
        <v>148</v>
      </c>
      <c r="AU274" s="202" t="s">
        <v>90</v>
      </c>
      <c r="AY274" s="19" t="s">
        <v>146</v>
      </c>
      <c r="BE274" s="203">
        <f>IF(N274="základní",J274,0)</f>
        <v>0</v>
      </c>
      <c r="BF274" s="203">
        <f>IF(N274="snížená",J274,0)</f>
        <v>0</v>
      </c>
      <c r="BG274" s="203">
        <f>IF(N274="zákl. přenesená",J274,0)</f>
        <v>0</v>
      </c>
      <c r="BH274" s="203">
        <f>IF(N274="sníž. přenesená",J274,0)</f>
        <v>0</v>
      </c>
      <c r="BI274" s="203">
        <f>IF(N274="nulová",J274,0)</f>
        <v>0</v>
      </c>
      <c r="BJ274" s="19" t="s">
        <v>40</v>
      </c>
      <c r="BK274" s="203">
        <f>ROUND(I274*H274,2)</f>
        <v>0</v>
      </c>
      <c r="BL274" s="19" t="s">
        <v>152</v>
      </c>
      <c r="BM274" s="202" t="s">
        <v>359</v>
      </c>
    </row>
    <row r="275" spans="1:65" s="2" customFormat="1" ht="38.4">
      <c r="A275" s="37"/>
      <c r="B275" s="38"/>
      <c r="C275" s="39"/>
      <c r="D275" s="204" t="s">
        <v>154</v>
      </c>
      <c r="E275" s="39"/>
      <c r="F275" s="205" t="s">
        <v>360</v>
      </c>
      <c r="G275" s="39"/>
      <c r="H275" s="39"/>
      <c r="I275" s="112"/>
      <c r="J275" s="39"/>
      <c r="K275" s="39"/>
      <c r="L275" s="42"/>
      <c r="M275" s="206"/>
      <c r="N275" s="207"/>
      <c r="O275" s="67"/>
      <c r="P275" s="67"/>
      <c r="Q275" s="67"/>
      <c r="R275" s="67"/>
      <c r="S275" s="67"/>
      <c r="T275" s="68"/>
      <c r="U275" s="37"/>
      <c r="V275" s="37"/>
      <c r="W275" s="37"/>
      <c r="X275" s="37"/>
      <c r="Y275" s="37"/>
      <c r="Z275" s="37"/>
      <c r="AA275" s="37"/>
      <c r="AB275" s="37"/>
      <c r="AC275" s="37"/>
      <c r="AD275" s="37"/>
      <c r="AE275" s="37"/>
      <c r="AT275" s="19" t="s">
        <v>154</v>
      </c>
      <c r="AU275" s="19" t="s">
        <v>90</v>
      </c>
    </row>
    <row r="276" spans="1:65" s="2" customFormat="1" ht="21.75" customHeight="1">
      <c r="A276" s="37"/>
      <c r="B276" s="38"/>
      <c r="C276" s="191" t="s">
        <v>361</v>
      </c>
      <c r="D276" s="191" t="s">
        <v>148</v>
      </c>
      <c r="E276" s="192" t="s">
        <v>362</v>
      </c>
      <c r="F276" s="193" t="s">
        <v>363</v>
      </c>
      <c r="G276" s="194" t="s">
        <v>101</v>
      </c>
      <c r="H276" s="195">
        <v>2162.36</v>
      </c>
      <c r="I276" s="196"/>
      <c r="J276" s="197">
        <f>ROUND(I276*H276,2)</f>
        <v>0</v>
      </c>
      <c r="K276" s="193" t="s">
        <v>151</v>
      </c>
      <c r="L276" s="42"/>
      <c r="M276" s="198" t="s">
        <v>32</v>
      </c>
      <c r="N276" s="199" t="s">
        <v>52</v>
      </c>
      <c r="O276" s="67"/>
      <c r="P276" s="200">
        <f>O276*H276</f>
        <v>0</v>
      </c>
      <c r="Q276" s="200">
        <v>0</v>
      </c>
      <c r="R276" s="200">
        <f>Q276*H276</f>
        <v>0</v>
      </c>
      <c r="S276" s="200">
        <v>0</v>
      </c>
      <c r="T276" s="201">
        <f>S276*H276</f>
        <v>0</v>
      </c>
      <c r="U276" s="37"/>
      <c r="V276" s="37"/>
      <c r="W276" s="37"/>
      <c r="X276" s="37"/>
      <c r="Y276" s="37"/>
      <c r="Z276" s="37"/>
      <c r="AA276" s="37"/>
      <c r="AB276" s="37"/>
      <c r="AC276" s="37"/>
      <c r="AD276" s="37"/>
      <c r="AE276" s="37"/>
      <c r="AR276" s="202" t="s">
        <v>152</v>
      </c>
      <c r="AT276" s="202" t="s">
        <v>148</v>
      </c>
      <c r="AU276" s="202" t="s">
        <v>90</v>
      </c>
      <c r="AY276" s="19" t="s">
        <v>146</v>
      </c>
      <c r="BE276" s="203">
        <f>IF(N276="základní",J276,0)</f>
        <v>0</v>
      </c>
      <c r="BF276" s="203">
        <f>IF(N276="snížená",J276,0)</f>
        <v>0</v>
      </c>
      <c r="BG276" s="203">
        <f>IF(N276="zákl. přenesená",J276,0)</f>
        <v>0</v>
      </c>
      <c r="BH276" s="203">
        <f>IF(N276="sníž. přenesená",J276,0)</f>
        <v>0</v>
      </c>
      <c r="BI276" s="203">
        <f>IF(N276="nulová",J276,0)</f>
        <v>0</v>
      </c>
      <c r="BJ276" s="19" t="s">
        <v>40</v>
      </c>
      <c r="BK276" s="203">
        <f>ROUND(I276*H276,2)</f>
        <v>0</v>
      </c>
      <c r="BL276" s="19" t="s">
        <v>152</v>
      </c>
      <c r="BM276" s="202" t="s">
        <v>364</v>
      </c>
    </row>
    <row r="277" spans="1:65" s="2" customFormat="1" ht="67.2">
      <c r="A277" s="37"/>
      <c r="B277" s="38"/>
      <c r="C277" s="39"/>
      <c r="D277" s="204" t="s">
        <v>154</v>
      </c>
      <c r="E277" s="39"/>
      <c r="F277" s="205" t="s">
        <v>365</v>
      </c>
      <c r="G277" s="39"/>
      <c r="H277" s="39"/>
      <c r="I277" s="112"/>
      <c r="J277" s="39"/>
      <c r="K277" s="39"/>
      <c r="L277" s="42"/>
      <c r="M277" s="206"/>
      <c r="N277" s="207"/>
      <c r="O277" s="67"/>
      <c r="P277" s="67"/>
      <c r="Q277" s="67"/>
      <c r="R277" s="67"/>
      <c r="S277" s="67"/>
      <c r="T277" s="68"/>
      <c r="U277" s="37"/>
      <c r="V277" s="37"/>
      <c r="W277" s="37"/>
      <c r="X277" s="37"/>
      <c r="Y277" s="37"/>
      <c r="Z277" s="37"/>
      <c r="AA277" s="37"/>
      <c r="AB277" s="37"/>
      <c r="AC277" s="37"/>
      <c r="AD277" s="37"/>
      <c r="AE277" s="37"/>
      <c r="AT277" s="19" t="s">
        <v>154</v>
      </c>
      <c r="AU277" s="19" t="s">
        <v>90</v>
      </c>
    </row>
    <row r="278" spans="1:65" s="13" customFormat="1" ht="10.199999999999999">
      <c r="B278" s="208"/>
      <c r="C278" s="209"/>
      <c r="D278" s="204" t="s">
        <v>156</v>
      </c>
      <c r="E278" s="210" t="s">
        <v>32</v>
      </c>
      <c r="F278" s="211" t="s">
        <v>198</v>
      </c>
      <c r="G278" s="209"/>
      <c r="H278" s="210" t="s">
        <v>32</v>
      </c>
      <c r="I278" s="212"/>
      <c r="J278" s="209"/>
      <c r="K278" s="209"/>
      <c r="L278" s="213"/>
      <c r="M278" s="214"/>
      <c r="N278" s="215"/>
      <c r="O278" s="215"/>
      <c r="P278" s="215"/>
      <c r="Q278" s="215"/>
      <c r="R278" s="215"/>
      <c r="S278" s="215"/>
      <c r="T278" s="216"/>
      <c r="AT278" s="217" t="s">
        <v>156</v>
      </c>
      <c r="AU278" s="217" t="s">
        <v>90</v>
      </c>
      <c r="AV278" s="13" t="s">
        <v>40</v>
      </c>
      <c r="AW278" s="13" t="s">
        <v>38</v>
      </c>
      <c r="AX278" s="13" t="s">
        <v>81</v>
      </c>
      <c r="AY278" s="217" t="s">
        <v>146</v>
      </c>
    </row>
    <row r="279" spans="1:65" s="13" customFormat="1" ht="10.199999999999999">
      <c r="B279" s="208"/>
      <c r="C279" s="209"/>
      <c r="D279" s="204" t="s">
        <v>156</v>
      </c>
      <c r="E279" s="210" t="s">
        <v>32</v>
      </c>
      <c r="F279" s="211" t="s">
        <v>157</v>
      </c>
      <c r="G279" s="209"/>
      <c r="H279" s="210" t="s">
        <v>32</v>
      </c>
      <c r="I279" s="212"/>
      <c r="J279" s="209"/>
      <c r="K279" s="209"/>
      <c r="L279" s="213"/>
      <c r="M279" s="214"/>
      <c r="N279" s="215"/>
      <c r="O279" s="215"/>
      <c r="P279" s="215"/>
      <c r="Q279" s="215"/>
      <c r="R279" s="215"/>
      <c r="S279" s="215"/>
      <c r="T279" s="216"/>
      <c r="AT279" s="217" t="s">
        <v>156</v>
      </c>
      <c r="AU279" s="217" t="s">
        <v>90</v>
      </c>
      <c r="AV279" s="13" t="s">
        <v>40</v>
      </c>
      <c r="AW279" s="13" t="s">
        <v>38</v>
      </c>
      <c r="AX279" s="13" t="s">
        <v>81</v>
      </c>
      <c r="AY279" s="217" t="s">
        <v>146</v>
      </c>
    </row>
    <row r="280" spans="1:65" s="13" customFormat="1" ht="10.199999999999999">
      <c r="B280" s="208"/>
      <c r="C280" s="209"/>
      <c r="D280" s="204" t="s">
        <v>156</v>
      </c>
      <c r="E280" s="210" t="s">
        <v>32</v>
      </c>
      <c r="F280" s="211" t="s">
        <v>199</v>
      </c>
      <c r="G280" s="209"/>
      <c r="H280" s="210" t="s">
        <v>32</v>
      </c>
      <c r="I280" s="212"/>
      <c r="J280" s="209"/>
      <c r="K280" s="209"/>
      <c r="L280" s="213"/>
      <c r="M280" s="214"/>
      <c r="N280" s="215"/>
      <c r="O280" s="215"/>
      <c r="P280" s="215"/>
      <c r="Q280" s="215"/>
      <c r="R280" s="215"/>
      <c r="S280" s="215"/>
      <c r="T280" s="216"/>
      <c r="AT280" s="217" t="s">
        <v>156</v>
      </c>
      <c r="AU280" s="217" t="s">
        <v>90</v>
      </c>
      <c r="AV280" s="13" t="s">
        <v>40</v>
      </c>
      <c r="AW280" s="13" t="s">
        <v>38</v>
      </c>
      <c r="AX280" s="13" t="s">
        <v>81</v>
      </c>
      <c r="AY280" s="217" t="s">
        <v>146</v>
      </c>
    </row>
    <row r="281" spans="1:65" s="14" customFormat="1" ht="10.199999999999999">
      <c r="B281" s="218"/>
      <c r="C281" s="219"/>
      <c r="D281" s="204" t="s">
        <v>156</v>
      </c>
      <c r="E281" s="220" t="s">
        <v>32</v>
      </c>
      <c r="F281" s="221" t="s">
        <v>320</v>
      </c>
      <c r="G281" s="219"/>
      <c r="H281" s="222">
        <v>953.37</v>
      </c>
      <c r="I281" s="223"/>
      <c r="J281" s="219"/>
      <c r="K281" s="219"/>
      <c r="L281" s="224"/>
      <c r="M281" s="225"/>
      <c r="N281" s="226"/>
      <c r="O281" s="226"/>
      <c r="P281" s="226"/>
      <c r="Q281" s="226"/>
      <c r="R281" s="226"/>
      <c r="S281" s="226"/>
      <c r="T281" s="227"/>
      <c r="AT281" s="228" t="s">
        <v>156</v>
      </c>
      <c r="AU281" s="228" t="s">
        <v>90</v>
      </c>
      <c r="AV281" s="14" t="s">
        <v>90</v>
      </c>
      <c r="AW281" s="14" t="s">
        <v>38</v>
      </c>
      <c r="AX281" s="14" t="s">
        <v>81</v>
      </c>
      <c r="AY281" s="228" t="s">
        <v>146</v>
      </c>
    </row>
    <row r="282" spans="1:65" s="14" customFormat="1" ht="10.199999999999999">
      <c r="B282" s="218"/>
      <c r="C282" s="219"/>
      <c r="D282" s="204" t="s">
        <v>156</v>
      </c>
      <c r="E282" s="220" t="s">
        <v>32</v>
      </c>
      <c r="F282" s="221" t="s">
        <v>321</v>
      </c>
      <c r="G282" s="219"/>
      <c r="H282" s="222">
        <v>8.51</v>
      </c>
      <c r="I282" s="223"/>
      <c r="J282" s="219"/>
      <c r="K282" s="219"/>
      <c r="L282" s="224"/>
      <c r="M282" s="225"/>
      <c r="N282" s="226"/>
      <c r="O282" s="226"/>
      <c r="P282" s="226"/>
      <c r="Q282" s="226"/>
      <c r="R282" s="226"/>
      <c r="S282" s="226"/>
      <c r="T282" s="227"/>
      <c r="AT282" s="228" t="s">
        <v>156</v>
      </c>
      <c r="AU282" s="228" t="s">
        <v>90</v>
      </c>
      <c r="AV282" s="14" t="s">
        <v>90</v>
      </c>
      <c r="AW282" s="14" t="s">
        <v>38</v>
      </c>
      <c r="AX282" s="14" t="s">
        <v>81</v>
      </c>
      <c r="AY282" s="228" t="s">
        <v>146</v>
      </c>
    </row>
    <row r="283" spans="1:65" s="14" customFormat="1" ht="10.199999999999999">
      <c r="B283" s="218"/>
      <c r="C283" s="219"/>
      <c r="D283" s="204" t="s">
        <v>156</v>
      </c>
      <c r="E283" s="220" t="s">
        <v>32</v>
      </c>
      <c r="F283" s="221" t="s">
        <v>322</v>
      </c>
      <c r="G283" s="219"/>
      <c r="H283" s="222">
        <v>119.3</v>
      </c>
      <c r="I283" s="223"/>
      <c r="J283" s="219"/>
      <c r="K283" s="219"/>
      <c r="L283" s="224"/>
      <c r="M283" s="225"/>
      <c r="N283" s="226"/>
      <c r="O283" s="226"/>
      <c r="P283" s="226"/>
      <c r="Q283" s="226"/>
      <c r="R283" s="226"/>
      <c r="S283" s="226"/>
      <c r="T283" s="227"/>
      <c r="AT283" s="228" t="s">
        <v>156</v>
      </c>
      <c r="AU283" s="228" t="s">
        <v>90</v>
      </c>
      <c r="AV283" s="14" t="s">
        <v>90</v>
      </c>
      <c r="AW283" s="14" t="s">
        <v>38</v>
      </c>
      <c r="AX283" s="14" t="s">
        <v>81</v>
      </c>
      <c r="AY283" s="228" t="s">
        <v>146</v>
      </c>
    </row>
    <row r="284" spans="1:65" s="16" customFormat="1" ht="10.199999999999999">
      <c r="B284" s="250"/>
      <c r="C284" s="251"/>
      <c r="D284" s="204" t="s">
        <v>156</v>
      </c>
      <c r="E284" s="252" t="s">
        <v>32</v>
      </c>
      <c r="F284" s="253" t="s">
        <v>323</v>
      </c>
      <c r="G284" s="251"/>
      <c r="H284" s="254">
        <v>1081.18</v>
      </c>
      <c r="I284" s="255"/>
      <c r="J284" s="251"/>
      <c r="K284" s="251"/>
      <c r="L284" s="256"/>
      <c r="M284" s="257"/>
      <c r="N284" s="258"/>
      <c r="O284" s="258"/>
      <c r="P284" s="258"/>
      <c r="Q284" s="258"/>
      <c r="R284" s="258"/>
      <c r="S284" s="258"/>
      <c r="T284" s="259"/>
      <c r="AT284" s="260" t="s">
        <v>156</v>
      </c>
      <c r="AU284" s="260" t="s">
        <v>90</v>
      </c>
      <c r="AV284" s="16" t="s">
        <v>98</v>
      </c>
      <c r="AW284" s="16" t="s">
        <v>38</v>
      </c>
      <c r="AX284" s="16" t="s">
        <v>81</v>
      </c>
      <c r="AY284" s="260" t="s">
        <v>146</v>
      </c>
    </row>
    <row r="285" spans="1:65" s="14" customFormat="1" ht="10.199999999999999">
      <c r="B285" s="218"/>
      <c r="C285" s="219"/>
      <c r="D285" s="204" t="s">
        <v>156</v>
      </c>
      <c r="E285" s="220" t="s">
        <v>32</v>
      </c>
      <c r="F285" s="221" t="s">
        <v>320</v>
      </c>
      <c r="G285" s="219"/>
      <c r="H285" s="222">
        <v>953.37</v>
      </c>
      <c r="I285" s="223"/>
      <c r="J285" s="219"/>
      <c r="K285" s="219"/>
      <c r="L285" s="224"/>
      <c r="M285" s="225"/>
      <c r="N285" s="226"/>
      <c r="O285" s="226"/>
      <c r="P285" s="226"/>
      <c r="Q285" s="226"/>
      <c r="R285" s="226"/>
      <c r="S285" s="226"/>
      <c r="T285" s="227"/>
      <c r="AT285" s="228" t="s">
        <v>156</v>
      </c>
      <c r="AU285" s="228" t="s">
        <v>90</v>
      </c>
      <c r="AV285" s="14" t="s">
        <v>90</v>
      </c>
      <c r="AW285" s="14" t="s">
        <v>38</v>
      </c>
      <c r="AX285" s="14" t="s">
        <v>81</v>
      </c>
      <c r="AY285" s="228" t="s">
        <v>146</v>
      </c>
    </row>
    <row r="286" spans="1:65" s="14" customFormat="1" ht="10.199999999999999">
      <c r="B286" s="218"/>
      <c r="C286" s="219"/>
      <c r="D286" s="204" t="s">
        <v>156</v>
      </c>
      <c r="E286" s="220" t="s">
        <v>32</v>
      </c>
      <c r="F286" s="221" t="s">
        <v>321</v>
      </c>
      <c r="G286" s="219"/>
      <c r="H286" s="222">
        <v>8.51</v>
      </c>
      <c r="I286" s="223"/>
      <c r="J286" s="219"/>
      <c r="K286" s="219"/>
      <c r="L286" s="224"/>
      <c r="M286" s="225"/>
      <c r="N286" s="226"/>
      <c r="O286" s="226"/>
      <c r="P286" s="226"/>
      <c r="Q286" s="226"/>
      <c r="R286" s="226"/>
      <c r="S286" s="226"/>
      <c r="T286" s="227"/>
      <c r="AT286" s="228" t="s">
        <v>156</v>
      </c>
      <c r="AU286" s="228" t="s">
        <v>90</v>
      </c>
      <c r="AV286" s="14" t="s">
        <v>90</v>
      </c>
      <c r="AW286" s="14" t="s">
        <v>38</v>
      </c>
      <c r="AX286" s="14" t="s">
        <v>81</v>
      </c>
      <c r="AY286" s="228" t="s">
        <v>146</v>
      </c>
    </row>
    <row r="287" spans="1:65" s="14" customFormat="1" ht="10.199999999999999">
      <c r="B287" s="218"/>
      <c r="C287" s="219"/>
      <c r="D287" s="204" t="s">
        <v>156</v>
      </c>
      <c r="E287" s="220" t="s">
        <v>32</v>
      </c>
      <c r="F287" s="221" t="s">
        <v>322</v>
      </c>
      <c r="G287" s="219"/>
      <c r="H287" s="222">
        <v>119.3</v>
      </c>
      <c r="I287" s="223"/>
      <c r="J287" s="219"/>
      <c r="K287" s="219"/>
      <c r="L287" s="224"/>
      <c r="M287" s="225"/>
      <c r="N287" s="226"/>
      <c r="O287" s="226"/>
      <c r="P287" s="226"/>
      <c r="Q287" s="226"/>
      <c r="R287" s="226"/>
      <c r="S287" s="226"/>
      <c r="T287" s="227"/>
      <c r="AT287" s="228" t="s">
        <v>156</v>
      </c>
      <c r="AU287" s="228" t="s">
        <v>90</v>
      </c>
      <c r="AV287" s="14" t="s">
        <v>90</v>
      </c>
      <c r="AW287" s="14" t="s">
        <v>38</v>
      </c>
      <c r="AX287" s="14" t="s">
        <v>81</v>
      </c>
      <c r="AY287" s="228" t="s">
        <v>146</v>
      </c>
    </row>
    <row r="288" spans="1:65" s="16" customFormat="1" ht="10.199999999999999">
      <c r="B288" s="250"/>
      <c r="C288" s="251"/>
      <c r="D288" s="204" t="s">
        <v>156</v>
      </c>
      <c r="E288" s="252" t="s">
        <v>32</v>
      </c>
      <c r="F288" s="253" t="s">
        <v>366</v>
      </c>
      <c r="G288" s="251"/>
      <c r="H288" s="254">
        <v>1081.18</v>
      </c>
      <c r="I288" s="255"/>
      <c r="J288" s="251"/>
      <c r="K288" s="251"/>
      <c r="L288" s="256"/>
      <c r="M288" s="257"/>
      <c r="N288" s="258"/>
      <c r="O288" s="258"/>
      <c r="P288" s="258"/>
      <c r="Q288" s="258"/>
      <c r="R288" s="258"/>
      <c r="S288" s="258"/>
      <c r="T288" s="259"/>
      <c r="AT288" s="260" t="s">
        <v>156</v>
      </c>
      <c r="AU288" s="260" t="s">
        <v>90</v>
      </c>
      <c r="AV288" s="16" t="s">
        <v>98</v>
      </c>
      <c r="AW288" s="16" t="s">
        <v>38</v>
      </c>
      <c r="AX288" s="16" t="s">
        <v>81</v>
      </c>
      <c r="AY288" s="260" t="s">
        <v>146</v>
      </c>
    </row>
    <row r="289" spans="1:65" s="15" customFormat="1" ht="10.199999999999999">
      <c r="B289" s="229"/>
      <c r="C289" s="230"/>
      <c r="D289" s="204" t="s">
        <v>156</v>
      </c>
      <c r="E289" s="231" t="s">
        <v>32</v>
      </c>
      <c r="F289" s="232" t="s">
        <v>159</v>
      </c>
      <c r="G289" s="230"/>
      <c r="H289" s="233">
        <v>2162.36</v>
      </c>
      <c r="I289" s="234"/>
      <c r="J289" s="230"/>
      <c r="K289" s="230"/>
      <c r="L289" s="235"/>
      <c r="M289" s="236"/>
      <c r="N289" s="237"/>
      <c r="O289" s="237"/>
      <c r="P289" s="237"/>
      <c r="Q289" s="237"/>
      <c r="R289" s="237"/>
      <c r="S289" s="237"/>
      <c r="T289" s="238"/>
      <c r="AT289" s="239" t="s">
        <v>156</v>
      </c>
      <c r="AU289" s="239" t="s">
        <v>90</v>
      </c>
      <c r="AV289" s="15" t="s">
        <v>152</v>
      </c>
      <c r="AW289" s="15" t="s">
        <v>38</v>
      </c>
      <c r="AX289" s="15" t="s">
        <v>40</v>
      </c>
      <c r="AY289" s="239" t="s">
        <v>146</v>
      </c>
    </row>
    <row r="290" spans="1:65" s="12" customFormat="1" ht="22.8" customHeight="1">
      <c r="B290" s="175"/>
      <c r="C290" s="176"/>
      <c r="D290" s="177" t="s">
        <v>80</v>
      </c>
      <c r="E290" s="189" t="s">
        <v>98</v>
      </c>
      <c r="F290" s="189" t="s">
        <v>367</v>
      </c>
      <c r="G290" s="176"/>
      <c r="H290" s="176"/>
      <c r="I290" s="179"/>
      <c r="J290" s="190">
        <f>BK290</f>
        <v>0</v>
      </c>
      <c r="K290" s="176"/>
      <c r="L290" s="181"/>
      <c r="M290" s="182"/>
      <c r="N290" s="183"/>
      <c r="O290" s="183"/>
      <c r="P290" s="184">
        <f>SUM(P291:P297)</f>
        <v>0</v>
      </c>
      <c r="Q290" s="183"/>
      <c r="R290" s="184">
        <f>SUM(R291:R297)</f>
        <v>0</v>
      </c>
      <c r="S290" s="183"/>
      <c r="T290" s="185">
        <f>SUM(T291:T297)</f>
        <v>0</v>
      </c>
      <c r="AR290" s="186" t="s">
        <v>40</v>
      </c>
      <c r="AT290" s="187" t="s">
        <v>80</v>
      </c>
      <c r="AU290" s="187" t="s">
        <v>40</v>
      </c>
      <c r="AY290" s="186" t="s">
        <v>146</v>
      </c>
      <c r="BK290" s="188">
        <f>SUM(BK291:BK297)</f>
        <v>0</v>
      </c>
    </row>
    <row r="291" spans="1:65" s="2" customFormat="1" ht="16.5" customHeight="1">
      <c r="A291" s="37"/>
      <c r="B291" s="38"/>
      <c r="C291" s="191" t="s">
        <v>368</v>
      </c>
      <c r="D291" s="191" t="s">
        <v>148</v>
      </c>
      <c r="E291" s="192" t="s">
        <v>369</v>
      </c>
      <c r="F291" s="193" t="s">
        <v>370</v>
      </c>
      <c r="G291" s="194" t="s">
        <v>96</v>
      </c>
      <c r="H291" s="195">
        <v>20.71</v>
      </c>
      <c r="I291" s="196"/>
      <c r="J291" s="197">
        <f>ROUND(I291*H291,2)</f>
        <v>0</v>
      </c>
      <c r="K291" s="193" t="s">
        <v>151</v>
      </c>
      <c r="L291" s="42"/>
      <c r="M291" s="198" t="s">
        <v>32</v>
      </c>
      <c r="N291" s="199" t="s">
        <v>52</v>
      </c>
      <c r="O291" s="67"/>
      <c r="P291" s="200">
        <f>O291*H291</f>
        <v>0</v>
      </c>
      <c r="Q291" s="200">
        <v>0</v>
      </c>
      <c r="R291" s="200">
        <f>Q291*H291</f>
        <v>0</v>
      </c>
      <c r="S291" s="200">
        <v>0</v>
      </c>
      <c r="T291" s="201">
        <f>S291*H291</f>
        <v>0</v>
      </c>
      <c r="U291" s="37"/>
      <c r="V291" s="37"/>
      <c r="W291" s="37"/>
      <c r="X291" s="37"/>
      <c r="Y291" s="37"/>
      <c r="Z291" s="37"/>
      <c r="AA291" s="37"/>
      <c r="AB291" s="37"/>
      <c r="AC291" s="37"/>
      <c r="AD291" s="37"/>
      <c r="AE291" s="37"/>
      <c r="AR291" s="202" t="s">
        <v>152</v>
      </c>
      <c r="AT291" s="202" t="s">
        <v>148</v>
      </c>
      <c r="AU291" s="202" t="s">
        <v>90</v>
      </c>
      <c r="AY291" s="19" t="s">
        <v>146</v>
      </c>
      <c r="BE291" s="203">
        <f>IF(N291="základní",J291,0)</f>
        <v>0</v>
      </c>
      <c r="BF291" s="203">
        <f>IF(N291="snížená",J291,0)</f>
        <v>0</v>
      </c>
      <c r="BG291" s="203">
        <f>IF(N291="zákl. přenesená",J291,0)</f>
        <v>0</v>
      </c>
      <c r="BH291" s="203">
        <f>IF(N291="sníž. přenesená",J291,0)</f>
        <v>0</v>
      </c>
      <c r="BI291" s="203">
        <f>IF(N291="nulová",J291,0)</f>
        <v>0</v>
      </c>
      <c r="BJ291" s="19" t="s">
        <v>40</v>
      </c>
      <c r="BK291" s="203">
        <f>ROUND(I291*H291,2)</f>
        <v>0</v>
      </c>
      <c r="BL291" s="19" t="s">
        <v>152</v>
      </c>
      <c r="BM291" s="202" t="s">
        <v>371</v>
      </c>
    </row>
    <row r="292" spans="1:65" s="2" customFormat="1" ht="28.8">
      <c r="A292" s="37"/>
      <c r="B292" s="38"/>
      <c r="C292" s="39"/>
      <c r="D292" s="204" t="s">
        <v>154</v>
      </c>
      <c r="E292" s="39"/>
      <c r="F292" s="205" t="s">
        <v>372</v>
      </c>
      <c r="G292" s="39"/>
      <c r="H292" s="39"/>
      <c r="I292" s="112"/>
      <c r="J292" s="39"/>
      <c r="K292" s="39"/>
      <c r="L292" s="42"/>
      <c r="M292" s="206"/>
      <c r="N292" s="207"/>
      <c r="O292" s="67"/>
      <c r="P292" s="67"/>
      <c r="Q292" s="67"/>
      <c r="R292" s="67"/>
      <c r="S292" s="67"/>
      <c r="T292" s="68"/>
      <c r="U292" s="37"/>
      <c r="V292" s="37"/>
      <c r="W292" s="37"/>
      <c r="X292" s="37"/>
      <c r="Y292" s="37"/>
      <c r="Z292" s="37"/>
      <c r="AA292" s="37"/>
      <c r="AB292" s="37"/>
      <c r="AC292" s="37"/>
      <c r="AD292" s="37"/>
      <c r="AE292" s="37"/>
      <c r="AT292" s="19" t="s">
        <v>154</v>
      </c>
      <c r="AU292" s="19" t="s">
        <v>90</v>
      </c>
    </row>
    <row r="293" spans="1:65" s="13" customFormat="1" ht="10.199999999999999">
      <c r="B293" s="208"/>
      <c r="C293" s="209"/>
      <c r="D293" s="204" t="s">
        <v>156</v>
      </c>
      <c r="E293" s="210" t="s">
        <v>32</v>
      </c>
      <c r="F293" s="211" t="s">
        <v>198</v>
      </c>
      <c r="G293" s="209"/>
      <c r="H293" s="210" t="s">
        <v>32</v>
      </c>
      <c r="I293" s="212"/>
      <c r="J293" s="209"/>
      <c r="K293" s="209"/>
      <c r="L293" s="213"/>
      <c r="M293" s="214"/>
      <c r="N293" s="215"/>
      <c r="O293" s="215"/>
      <c r="P293" s="215"/>
      <c r="Q293" s="215"/>
      <c r="R293" s="215"/>
      <c r="S293" s="215"/>
      <c r="T293" s="216"/>
      <c r="AT293" s="217" t="s">
        <v>156</v>
      </c>
      <c r="AU293" s="217" t="s">
        <v>90</v>
      </c>
      <c r="AV293" s="13" t="s">
        <v>40</v>
      </c>
      <c r="AW293" s="13" t="s">
        <v>38</v>
      </c>
      <c r="AX293" s="13" t="s">
        <v>81</v>
      </c>
      <c r="AY293" s="217" t="s">
        <v>146</v>
      </c>
    </row>
    <row r="294" spans="1:65" s="13" customFormat="1" ht="10.199999999999999">
      <c r="B294" s="208"/>
      <c r="C294" s="209"/>
      <c r="D294" s="204" t="s">
        <v>156</v>
      </c>
      <c r="E294" s="210" t="s">
        <v>32</v>
      </c>
      <c r="F294" s="211" t="s">
        <v>157</v>
      </c>
      <c r="G294" s="209"/>
      <c r="H294" s="210" t="s">
        <v>32</v>
      </c>
      <c r="I294" s="212"/>
      <c r="J294" s="209"/>
      <c r="K294" s="209"/>
      <c r="L294" s="213"/>
      <c r="M294" s="214"/>
      <c r="N294" s="215"/>
      <c r="O294" s="215"/>
      <c r="P294" s="215"/>
      <c r="Q294" s="215"/>
      <c r="R294" s="215"/>
      <c r="S294" s="215"/>
      <c r="T294" s="216"/>
      <c r="AT294" s="217" t="s">
        <v>156</v>
      </c>
      <c r="AU294" s="217" t="s">
        <v>90</v>
      </c>
      <c r="AV294" s="13" t="s">
        <v>40</v>
      </c>
      <c r="AW294" s="13" t="s">
        <v>38</v>
      </c>
      <c r="AX294" s="13" t="s">
        <v>81</v>
      </c>
      <c r="AY294" s="217" t="s">
        <v>146</v>
      </c>
    </row>
    <row r="295" spans="1:65" s="13" customFormat="1" ht="10.199999999999999">
      <c r="B295" s="208"/>
      <c r="C295" s="209"/>
      <c r="D295" s="204" t="s">
        <v>156</v>
      </c>
      <c r="E295" s="210" t="s">
        <v>32</v>
      </c>
      <c r="F295" s="211" t="s">
        <v>199</v>
      </c>
      <c r="G295" s="209"/>
      <c r="H295" s="210" t="s">
        <v>32</v>
      </c>
      <c r="I295" s="212"/>
      <c r="J295" s="209"/>
      <c r="K295" s="209"/>
      <c r="L295" s="213"/>
      <c r="M295" s="214"/>
      <c r="N295" s="215"/>
      <c r="O295" s="215"/>
      <c r="P295" s="215"/>
      <c r="Q295" s="215"/>
      <c r="R295" s="215"/>
      <c r="S295" s="215"/>
      <c r="T295" s="216"/>
      <c r="AT295" s="217" t="s">
        <v>156</v>
      </c>
      <c r="AU295" s="217" t="s">
        <v>90</v>
      </c>
      <c r="AV295" s="13" t="s">
        <v>40</v>
      </c>
      <c r="AW295" s="13" t="s">
        <v>38</v>
      </c>
      <c r="AX295" s="13" t="s">
        <v>81</v>
      </c>
      <c r="AY295" s="217" t="s">
        <v>146</v>
      </c>
    </row>
    <row r="296" spans="1:65" s="14" customFormat="1" ht="10.199999999999999">
      <c r="B296" s="218"/>
      <c r="C296" s="219"/>
      <c r="D296" s="204" t="s">
        <v>156</v>
      </c>
      <c r="E296" s="220" t="s">
        <v>32</v>
      </c>
      <c r="F296" s="221" t="s">
        <v>373</v>
      </c>
      <c r="G296" s="219"/>
      <c r="H296" s="222">
        <v>20.71</v>
      </c>
      <c r="I296" s="223"/>
      <c r="J296" s="219"/>
      <c r="K296" s="219"/>
      <c r="L296" s="224"/>
      <c r="M296" s="225"/>
      <c r="N296" s="226"/>
      <c r="O296" s="226"/>
      <c r="P296" s="226"/>
      <c r="Q296" s="226"/>
      <c r="R296" s="226"/>
      <c r="S296" s="226"/>
      <c r="T296" s="227"/>
      <c r="AT296" s="228" t="s">
        <v>156</v>
      </c>
      <c r="AU296" s="228" t="s">
        <v>90</v>
      </c>
      <c r="AV296" s="14" t="s">
        <v>90</v>
      </c>
      <c r="AW296" s="14" t="s">
        <v>38</v>
      </c>
      <c r="AX296" s="14" t="s">
        <v>81</v>
      </c>
      <c r="AY296" s="228" t="s">
        <v>146</v>
      </c>
    </row>
    <row r="297" spans="1:65" s="15" customFormat="1" ht="10.199999999999999">
      <c r="B297" s="229"/>
      <c r="C297" s="230"/>
      <c r="D297" s="204" t="s">
        <v>156</v>
      </c>
      <c r="E297" s="231" t="s">
        <v>32</v>
      </c>
      <c r="F297" s="232" t="s">
        <v>159</v>
      </c>
      <c r="G297" s="230"/>
      <c r="H297" s="233">
        <v>20.71</v>
      </c>
      <c r="I297" s="234"/>
      <c r="J297" s="230"/>
      <c r="K297" s="230"/>
      <c r="L297" s="235"/>
      <c r="M297" s="236"/>
      <c r="N297" s="237"/>
      <c r="O297" s="237"/>
      <c r="P297" s="237"/>
      <c r="Q297" s="237"/>
      <c r="R297" s="237"/>
      <c r="S297" s="237"/>
      <c r="T297" s="238"/>
      <c r="AT297" s="239" t="s">
        <v>156</v>
      </c>
      <c r="AU297" s="239" t="s">
        <v>90</v>
      </c>
      <c r="AV297" s="15" t="s">
        <v>152</v>
      </c>
      <c r="AW297" s="15" t="s">
        <v>38</v>
      </c>
      <c r="AX297" s="15" t="s">
        <v>40</v>
      </c>
      <c r="AY297" s="239" t="s">
        <v>146</v>
      </c>
    </row>
    <row r="298" spans="1:65" s="12" customFormat="1" ht="22.8" customHeight="1">
      <c r="B298" s="175"/>
      <c r="C298" s="176"/>
      <c r="D298" s="177" t="s">
        <v>80</v>
      </c>
      <c r="E298" s="189" t="s">
        <v>152</v>
      </c>
      <c r="F298" s="189" t="s">
        <v>374</v>
      </c>
      <c r="G298" s="176"/>
      <c r="H298" s="176"/>
      <c r="I298" s="179"/>
      <c r="J298" s="190">
        <f>BK298</f>
        <v>0</v>
      </c>
      <c r="K298" s="176"/>
      <c r="L298" s="181"/>
      <c r="M298" s="182"/>
      <c r="N298" s="183"/>
      <c r="O298" s="183"/>
      <c r="P298" s="184">
        <f>SUM(P299:P305)</f>
        <v>0</v>
      </c>
      <c r="Q298" s="183"/>
      <c r="R298" s="184">
        <f>SUM(R299:R305)</f>
        <v>0</v>
      </c>
      <c r="S298" s="183"/>
      <c r="T298" s="185">
        <f>SUM(T299:T305)</f>
        <v>0</v>
      </c>
      <c r="AR298" s="186" t="s">
        <v>40</v>
      </c>
      <c r="AT298" s="187" t="s">
        <v>80</v>
      </c>
      <c r="AU298" s="187" t="s">
        <v>40</v>
      </c>
      <c r="AY298" s="186" t="s">
        <v>146</v>
      </c>
      <c r="BK298" s="188">
        <f>SUM(BK299:BK305)</f>
        <v>0</v>
      </c>
    </row>
    <row r="299" spans="1:65" s="2" customFormat="1" ht="16.5" customHeight="1">
      <c r="A299" s="37"/>
      <c r="B299" s="38"/>
      <c r="C299" s="191" t="s">
        <v>375</v>
      </c>
      <c r="D299" s="191" t="s">
        <v>148</v>
      </c>
      <c r="E299" s="192" t="s">
        <v>376</v>
      </c>
      <c r="F299" s="193" t="s">
        <v>377</v>
      </c>
      <c r="G299" s="194" t="s">
        <v>189</v>
      </c>
      <c r="H299" s="195">
        <v>2.0710000000000002</v>
      </c>
      <c r="I299" s="196"/>
      <c r="J299" s="197">
        <f>ROUND(I299*H299,2)</f>
        <v>0</v>
      </c>
      <c r="K299" s="193" t="s">
        <v>151</v>
      </c>
      <c r="L299" s="42"/>
      <c r="M299" s="198" t="s">
        <v>32</v>
      </c>
      <c r="N299" s="199" t="s">
        <v>52</v>
      </c>
      <c r="O299" s="67"/>
      <c r="P299" s="200">
        <f>O299*H299</f>
        <v>0</v>
      </c>
      <c r="Q299" s="200">
        <v>0</v>
      </c>
      <c r="R299" s="200">
        <f>Q299*H299</f>
        <v>0</v>
      </c>
      <c r="S299" s="200">
        <v>0</v>
      </c>
      <c r="T299" s="201">
        <f>S299*H299</f>
        <v>0</v>
      </c>
      <c r="U299" s="37"/>
      <c r="V299" s="37"/>
      <c r="W299" s="37"/>
      <c r="X299" s="37"/>
      <c r="Y299" s="37"/>
      <c r="Z299" s="37"/>
      <c r="AA299" s="37"/>
      <c r="AB299" s="37"/>
      <c r="AC299" s="37"/>
      <c r="AD299" s="37"/>
      <c r="AE299" s="37"/>
      <c r="AR299" s="202" t="s">
        <v>152</v>
      </c>
      <c r="AT299" s="202" t="s">
        <v>148</v>
      </c>
      <c r="AU299" s="202" t="s">
        <v>90</v>
      </c>
      <c r="AY299" s="19" t="s">
        <v>146</v>
      </c>
      <c r="BE299" s="203">
        <f>IF(N299="základní",J299,0)</f>
        <v>0</v>
      </c>
      <c r="BF299" s="203">
        <f>IF(N299="snížená",J299,0)</f>
        <v>0</v>
      </c>
      <c r="BG299" s="203">
        <f>IF(N299="zákl. přenesená",J299,0)</f>
        <v>0</v>
      </c>
      <c r="BH299" s="203">
        <f>IF(N299="sníž. přenesená",J299,0)</f>
        <v>0</v>
      </c>
      <c r="BI299" s="203">
        <f>IF(N299="nulová",J299,0)</f>
        <v>0</v>
      </c>
      <c r="BJ299" s="19" t="s">
        <v>40</v>
      </c>
      <c r="BK299" s="203">
        <f>ROUND(I299*H299,2)</f>
        <v>0</v>
      </c>
      <c r="BL299" s="19" t="s">
        <v>152</v>
      </c>
      <c r="BM299" s="202" t="s">
        <v>378</v>
      </c>
    </row>
    <row r="300" spans="1:65" s="2" customFormat="1" ht="38.4">
      <c r="A300" s="37"/>
      <c r="B300" s="38"/>
      <c r="C300" s="39"/>
      <c r="D300" s="204" t="s">
        <v>154</v>
      </c>
      <c r="E300" s="39"/>
      <c r="F300" s="205" t="s">
        <v>379</v>
      </c>
      <c r="G300" s="39"/>
      <c r="H300" s="39"/>
      <c r="I300" s="112"/>
      <c r="J300" s="39"/>
      <c r="K300" s="39"/>
      <c r="L300" s="42"/>
      <c r="M300" s="206"/>
      <c r="N300" s="207"/>
      <c r="O300" s="67"/>
      <c r="P300" s="67"/>
      <c r="Q300" s="67"/>
      <c r="R300" s="67"/>
      <c r="S300" s="67"/>
      <c r="T300" s="68"/>
      <c r="U300" s="37"/>
      <c r="V300" s="37"/>
      <c r="W300" s="37"/>
      <c r="X300" s="37"/>
      <c r="Y300" s="37"/>
      <c r="Z300" s="37"/>
      <c r="AA300" s="37"/>
      <c r="AB300" s="37"/>
      <c r="AC300" s="37"/>
      <c r="AD300" s="37"/>
      <c r="AE300" s="37"/>
      <c r="AT300" s="19" t="s">
        <v>154</v>
      </c>
      <c r="AU300" s="19" t="s">
        <v>90</v>
      </c>
    </row>
    <row r="301" spans="1:65" s="13" customFormat="1" ht="10.199999999999999">
      <c r="B301" s="208"/>
      <c r="C301" s="209"/>
      <c r="D301" s="204" t="s">
        <v>156</v>
      </c>
      <c r="E301" s="210" t="s">
        <v>32</v>
      </c>
      <c r="F301" s="211" t="s">
        <v>198</v>
      </c>
      <c r="G301" s="209"/>
      <c r="H301" s="210" t="s">
        <v>32</v>
      </c>
      <c r="I301" s="212"/>
      <c r="J301" s="209"/>
      <c r="K301" s="209"/>
      <c r="L301" s="213"/>
      <c r="M301" s="214"/>
      <c r="N301" s="215"/>
      <c r="O301" s="215"/>
      <c r="P301" s="215"/>
      <c r="Q301" s="215"/>
      <c r="R301" s="215"/>
      <c r="S301" s="215"/>
      <c r="T301" s="216"/>
      <c r="AT301" s="217" t="s">
        <v>156</v>
      </c>
      <c r="AU301" s="217" t="s">
        <v>90</v>
      </c>
      <c r="AV301" s="13" t="s">
        <v>40</v>
      </c>
      <c r="AW301" s="13" t="s">
        <v>38</v>
      </c>
      <c r="AX301" s="13" t="s">
        <v>81</v>
      </c>
      <c r="AY301" s="217" t="s">
        <v>146</v>
      </c>
    </row>
    <row r="302" spans="1:65" s="13" customFormat="1" ht="10.199999999999999">
      <c r="B302" s="208"/>
      <c r="C302" s="209"/>
      <c r="D302" s="204" t="s">
        <v>156</v>
      </c>
      <c r="E302" s="210" t="s">
        <v>32</v>
      </c>
      <c r="F302" s="211" t="s">
        <v>157</v>
      </c>
      <c r="G302" s="209"/>
      <c r="H302" s="210" t="s">
        <v>32</v>
      </c>
      <c r="I302" s="212"/>
      <c r="J302" s="209"/>
      <c r="K302" s="209"/>
      <c r="L302" s="213"/>
      <c r="M302" s="214"/>
      <c r="N302" s="215"/>
      <c r="O302" s="215"/>
      <c r="P302" s="215"/>
      <c r="Q302" s="215"/>
      <c r="R302" s="215"/>
      <c r="S302" s="215"/>
      <c r="T302" s="216"/>
      <c r="AT302" s="217" t="s">
        <v>156</v>
      </c>
      <c r="AU302" s="217" t="s">
        <v>90</v>
      </c>
      <c r="AV302" s="13" t="s">
        <v>40</v>
      </c>
      <c r="AW302" s="13" t="s">
        <v>38</v>
      </c>
      <c r="AX302" s="13" t="s">
        <v>81</v>
      </c>
      <c r="AY302" s="217" t="s">
        <v>146</v>
      </c>
    </row>
    <row r="303" spans="1:65" s="13" customFormat="1" ht="10.199999999999999">
      <c r="B303" s="208"/>
      <c r="C303" s="209"/>
      <c r="D303" s="204" t="s">
        <v>156</v>
      </c>
      <c r="E303" s="210" t="s">
        <v>32</v>
      </c>
      <c r="F303" s="211" t="s">
        <v>199</v>
      </c>
      <c r="G303" s="209"/>
      <c r="H303" s="210" t="s">
        <v>32</v>
      </c>
      <c r="I303" s="212"/>
      <c r="J303" s="209"/>
      <c r="K303" s="209"/>
      <c r="L303" s="213"/>
      <c r="M303" s="214"/>
      <c r="N303" s="215"/>
      <c r="O303" s="215"/>
      <c r="P303" s="215"/>
      <c r="Q303" s="215"/>
      <c r="R303" s="215"/>
      <c r="S303" s="215"/>
      <c r="T303" s="216"/>
      <c r="AT303" s="217" t="s">
        <v>156</v>
      </c>
      <c r="AU303" s="217" t="s">
        <v>90</v>
      </c>
      <c r="AV303" s="13" t="s">
        <v>40</v>
      </c>
      <c r="AW303" s="13" t="s">
        <v>38</v>
      </c>
      <c r="AX303" s="13" t="s">
        <v>81</v>
      </c>
      <c r="AY303" s="217" t="s">
        <v>146</v>
      </c>
    </row>
    <row r="304" spans="1:65" s="14" customFormat="1" ht="10.199999999999999">
      <c r="B304" s="218"/>
      <c r="C304" s="219"/>
      <c r="D304" s="204" t="s">
        <v>156</v>
      </c>
      <c r="E304" s="220" t="s">
        <v>32</v>
      </c>
      <c r="F304" s="221" t="s">
        <v>380</v>
      </c>
      <c r="G304" s="219"/>
      <c r="H304" s="222">
        <v>2.0710000000000002</v>
      </c>
      <c r="I304" s="223"/>
      <c r="J304" s="219"/>
      <c r="K304" s="219"/>
      <c r="L304" s="224"/>
      <c r="M304" s="225"/>
      <c r="N304" s="226"/>
      <c r="O304" s="226"/>
      <c r="P304" s="226"/>
      <c r="Q304" s="226"/>
      <c r="R304" s="226"/>
      <c r="S304" s="226"/>
      <c r="T304" s="227"/>
      <c r="AT304" s="228" t="s">
        <v>156</v>
      </c>
      <c r="AU304" s="228" t="s">
        <v>90</v>
      </c>
      <c r="AV304" s="14" t="s">
        <v>90</v>
      </c>
      <c r="AW304" s="14" t="s">
        <v>38</v>
      </c>
      <c r="AX304" s="14" t="s">
        <v>81</v>
      </c>
      <c r="AY304" s="228" t="s">
        <v>146</v>
      </c>
    </row>
    <row r="305" spans="1:65" s="15" customFormat="1" ht="10.199999999999999">
      <c r="B305" s="229"/>
      <c r="C305" s="230"/>
      <c r="D305" s="204" t="s">
        <v>156</v>
      </c>
      <c r="E305" s="231" t="s">
        <v>32</v>
      </c>
      <c r="F305" s="232" t="s">
        <v>159</v>
      </c>
      <c r="G305" s="230"/>
      <c r="H305" s="233">
        <v>2.0710000000000002</v>
      </c>
      <c r="I305" s="234"/>
      <c r="J305" s="230"/>
      <c r="K305" s="230"/>
      <c r="L305" s="235"/>
      <c r="M305" s="236"/>
      <c r="N305" s="237"/>
      <c r="O305" s="237"/>
      <c r="P305" s="237"/>
      <c r="Q305" s="237"/>
      <c r="R305" s="237"/>
      <c r="S305" s="237"/>
      <c r="T305" s="238"/>
      <c r="AT305" s="239" t="s">
        <v>156</v>
      </c>
      <c r="AU305" s="239" t="s">
        <v>90</v>
      </c>
      <c r="AV305" s="15" t="s">
        <v>152</v>
      </c>
      <c r="AW305" s="15" t="s">
        <v>38</v>
      </c>
      <c r="AX305" s="15" t="s">
        <v>40</v>
      </c>
      <c r="AY305" s="239" t="s">
        <v>146</v>
      </c>
    </row>
    <row r="306" spans="1:65" s="12" customFormat="1" ht="22.8" customHeight="1">
      <c r="B306" s="175"/>
      <c r="C306" s="176"/>
      <c r="D306" s="177" t="s">
        <v>80</v>
      </c>
      <c r="E306" s="189" t="s">
        <v>175</v>
      </c>
      <c r="F306" s="189" t="s">
        <v>381</v>
      </c>
      <c r="G306" s="176"/>
      <c r="H306" s="176"/>
      <c r="I306" s="179"/>
      <c r="J306" s="190">
        <f>BK306</f>
        <v>0</v>
      </c>
      <c r="K306" s="176"/>
      <c r="L306" s="181"/>
      <c r="M306" s="182"/>
      <c r="N306" s="183"/>
      <c r="O306" s="183"/>
      <c r="P306" s="184">
        <f>SUM(P307:P364)</f>
        <v>0</v>
      </c>
      <c r="Q306" s="183"/>
      <c r="R306" s="184">
        <f>SUM(R307:R364)</f>
        <v>0</v>
      </c>
      <c r="S306" s="183"/>
      <c r="T306" s="185">
        <f>SUM(T307:T364)</f>
        <v>0</v>
      </c>
      <c r="AR306" s="186" t="s">
        <v>40</v>
      </c>
      <c r="AT306" s="187" t="s">
        <v>80</v>
      </c>
      <c r="AU306" s="187" t="s">
        <v>40</v>
      </c>
      <c r="AY306" s="186" t="s">
        <v>146</v>
      </c>
      <c r="BK306" s="188">
        <f>SUM(BK307:BK364)</f>
        <v>0</v>
      </c>
    </row>
    <row r="307" spans="1:65" s="2" customFormat="1" ht="16.5" customHeight="1">
      <c r="A307" s="37"/>
      <c r="B307" s="38"/>
      <c r="C307" s="191" t="s">
        <v>382</v>
      </c>
      <c r="D307" s="191" t="s">
        <v>148</v>
      </c>
      <c r="E307" s="192" t="s">
        <v>383</v>
      </c>
      <c r="F307" s="193" t="s">
        <v>384</v>
      </c>
      <c r="G307" s="194" t="s">
        <v>101</v>
      </c>
      <c r="H307" s="195">
        <v>1081.18</v>
      </c>
      <c r="I307" s="196"/>
      <c r="J307" s="197">
        <f>ROUND(I307*H307,2)</f>
        <v>0</v>
      </c>
      <c r="K307" s="193" t="s">
        <v>151</v>
      </c>
      <c r="L307" s="42"/>
      <c r="M307" s="198" t="s">
        <v>32</v>
      </c>
      <c r="N307" s="199" t="s">
        <v>52</v>
      </c>
      <c r="O307" s="67"/>
      <c r="P307" s="200">
        <f>O307*H307</f>
        <v>0</v>
      </c>
      <c r="Q307" s="200">
        <v>0</v>
      </c>
      <c r="R307" s="200">
        <f>Q307*H307</f>
        <v>0</v>
      </c>
      <c r="S307" s="200">
        <v>0</v>
      </c>
      <c r="T307" s="201">
        <f>S307*H307</f>
        <v>0</v>
      </c>
      <c r="U307" s="37"/>
      <c r="V307" s="37"/>
      <c r="W307" s="37"/>
      <c r="X307" s="37"/>
      <c r="Y307" s="37"/>
      <c r="Z307" s="37"/>
      <c r="AA307" s="37"/>
      <c r="AB307" s="37"/>
      <c r="AC307" s="37"/>
      <c r="AD307" s="37"/>
      <c r="AE307" s="37"/>
      <c r="AR307" s="202" t="s">
        <v>152</v>
      </c>
      <c r="AT307" s="202" t="s">
        <v>148</v>
      </c>
      <c r="AU307" s="202" t="s">
        <v>90</v>
      </c>
      <c r="AY307" s="19" t="s">
        <v>146</v>
      </c>
      <c r="BE307" s="203">
        <f>IF(N307="základní",J307,0)</f>
        <v>0</v>
      </c>
      <c r="BF307" s="203">
        <f>IF(N307="snížená",J307,0)</f>
        <v>0</v>
      </c>
      <c r="BG307" s="203">
        <f>IF(N307="zákl. přenesená",J307,0)</f>
        <v>0</v>
      </c>
      <c r="BH307" s="203">
        <f>IF(N307="sníž. přenesená",J307,0)</f>
        <v>0</v>
      </c>
      <c r="BI307" s="203">
        <f>IF(N307="nulová",J307,0)</f>
        <v>0</v>
      </c>
      <c r="BJ307" s="19" t="s">
        <v>40</v>
      </c>
      <c r="BK307" s="203">
        <f>ROUND(I307*H307,2)</f>
        <v>0</v>
      </c>
      <c r="BL307" s="19" t="s">
        <v>152</v>
      </c>
      <c r="BM307" s="202" t="s">
        <v>385</v>
      </c>
    </row>
    <row r="308" spans="1:65" s="13" customFormat="1" ht="10.199999999999999">
      <c r="B308" s="208"/>
      <c r="C308" s="209"/>
      <c r="D308" s="204" t="s">
        <v>156</v>
      </c>
      <c r="E308" s="210" t="s">
        <v>32</v>
      </c>
      <c r="F308" s="211" t="s">
        <v>198</v>
      </c>
      <c r="G308" s="209"/>
      <c r="H308" s="210" t="s">
        <v>32</v>
      </c>
      <c r="I308" s="212"/>
      <c r="J308" s="209"/>
      <c r="K308" s="209"/>
      <c r="L308" s="213"/>
      <c r="M308" s="214"/>
      <c r="N308" s="215"/>
      <c r="O308" s="215"/>
      <c r="P308" s="215"/>
      <c r="Q308" s="215"/>
      <c r="R308" s="215"/>
      <c r="S308" s="215"/>
      <c r="T308" s="216"/>
      <c r="AT308" s="217" t="s">
        <v>156</v>
      </c>
      <c r="AU308" s="217" t="s">
        <v>90</v>
      </c>
      <c r="AV308" s="13" t="s">
        <v>40</v>
      </c>
      <c r="AW308" s="13" t="s">
        <v>38</v>
      </c>
      <c r="AX308" s="13" t="s">
        <v>81</v>
      </c>
      <c r="AY308" s="217" t="s">
        <v>146</v>
      </c>
    </row>
    <row r="309" spans="1:65" s="13" customFormat="1" ht="10.199999999999999">
      <c r="B309" s="208"/>
      <c r="C309" s="209"/>
      <c r="D309" s="204" t="s">
        <v>156</v>
      </c>
      <c r="E309" s="210" t="s">
        <v>32</v>
      </c>
      <c r="F309" s="211" t="s">
        <v>157</v>
      </c>
      <c r="G309" s="209"/>
      <c r="H309" s="210" t="s">
        <v>32</v>
      </c>
      <c r="I309" s="212"/>
      <c r="J309" s="209"/>
      <c r="K309" s="209"/>
      <c r="L309" s="213"/>
      <c r="M309" s="214"/>
      <c r="N309" s="215"/>
      <c r="O309" s="215"/>
      <c r="P309" s="215"/>
      <c r="Q309" s="215"/>
      <c r="R309" s="215"/>
      <c r="S309" s="215"/>
      <c r="T309" s="216"/>
      <c r="AT309" s="217" t="s">
        <v>156</v>
      </c>
      <c r="AU309" s="217" t="s">
        <v>90</v>
      </c>
      <c r="AV309" s="13" t="s">
        <v>40</v>
      </c>
      <c r="AW309" s="13" t="s">
        <v>38</v>
      </c>
      <c r="AX309" s="13" t="s">
        <v>81</v>
      </c>
      <c r="AY309" s="217" t="s">
        <v>146</v>
      </c>
    </row>
    <row r="310" spans="1:65" s="13" customFormat="1" ht="10.199999999999999">
      <c r="B310" s="208"/>
      <c r="C310" s="209"/>
      <c r="D310" s="204" t="s">
        <v>156</v>
      </c>
      <c r="E310" s="210" t="s">
        <v>32</v>
      </c>
      <c r="F310" s="211" t="s">
        <v>199</v>
      </c>
      <c r="G310" s="209"/>
      <c r="H310" s="210" t="s">
        <v>32</v>
      </c>
      <c r="I310" s="212"/>
      <c r="J310" s="209"/>
      <c r="K310" s="209"/>
      <c r="L310" s="213"/>
      <c r="M310" s="214"/>
      <c r="N310" s="215"/>
      <c r="O310" s="215"/>
      <c r="P310" s="215"/>
      <c r="Q310" s="215"/>
      <c r="R310" s="215"/>
      <c r="S310" s="215"/>
      <c r="T310" s="216"/>
      <c r="AT310" s="217" t="s">
        <v>156</v>
      </c>
      <c r="AU310" s="217" t="s">
        <v>90</v>
      </c>
      <c r="AV310" s="13" t="s">
        <v>40</v>
      </c>
      <c r="AW310" s="13" t="s">
        <v>38</v>
      </c>
      <c r="AX310" s="13" t="s">
        <v>81</v>
      </c>
      <c r="AY310" s="217" t="s">
        <v>146</v>
      </c>
    </row>
    <row r="311" spans="1:65" s="14" customFormat="1" ht="10.199999999999999">
      <c r="B311" s="218"/>
      <c r="C311" s="219"/>
      <c r="D311" s="204" t="s">
        <v>156</v>
      </c>
      <c r="E311" s="220" t="s">
        <v>32</v>
      </c>
      <c r="F311" s="221" t="s">
        <v>320</v>
      </c>
      <c r="G311" s="219"/>
      <c r="H311" s="222">
        <v>953.37</v>
      </c>
      <c r="I311" s="223"/>
      <c r="J311" s="219"/>
      <c r="K311" s="219"/>
      <c r="L311" s="224"/>
      <c r="M311" s="225"/>
      <c r="N311" s="226"/>
      <c r="O311" s="226"/>
      <c r="P311" s="226"/>
      <c r="Q311" s="226"/>
      <c r="R311" s="226"/>
      <c r="S311" s="226"/>
      <c r="T311" s="227"/>
      <c r="AT311" s="228" t="s">
        <v>156</v>
      </c>
      <c r="AU311" s="228" t="s">
        <v>90</v>
      </c>
      <c r="AV311" s="14" t="s">
        <v>90</v>
      </c>
      <c r="AW311" s="14" t="s">
        <v>38</v>
      </c>
      <c r="AX311" s="14" t="s">
        <v>81</v>
      </c>
      <c r="AY311" s="228" t="s">
        <v>146</v>
      </c>
    </row>
    <row r="312" spans="1:65" s="14" customFormat="1" ht="10.199999999999999">
      <c r="B312" s="218"/>
      <c r="C312" s="219"/>
      <c r="D312" s="204" t="s">
        <v>156</v>
      </c>
      <c r="E312" s="220" t="s">
        <v>32</v>
      </c>
      <c r="F312" s="221" t="s">
        <v>321</v>
      </c>
      <c r="G312" s="219"/>
      <c r="H312" s="222">
        <v>8.51</v>
      </c>
      <c r="I312" s="223"/>
      <c r="J312" s="219"/>
      <c r="K312" s="219"/>
      <c r="L312" s="224"/>
      <c r="M312" s="225"/>
      <c r="N312" s="226"/>
      <c r="O312" s="226"/>
      <c r="P312" s="226"/>
      <c r="Q312" s="226"/>
      <c r="R312" s="226"/>
      <c r="S312" s="226"/>
      <c r="T312" s="227"/>
      <c r="AT312" s="228" t="s">
        <v>156</v>
      </c>
      <c r="AU312" s="228" t="s">
        <v>90</v>
      </c>
      <c r="AV312" s="14" t="s">
        <v>90</v>
      </c>
      <c r="AW312" s="14" t="s">
        <v>38</v>
      </c>
      <c r="AX312" s="14" t="s">
        <v>81</v>
      </c>
      <c r="AY312" s="228" t="s">
        <v>146</v>
      </c>
    </row>
    <row r="313" spans="1:65" s="14" customFormat="1" ht="10.199999999999999">
      <c r="B313" s="218"/>
      <c r="C313" s="219"/>
      <c r="D313" s="204" t="s">
        <v>156</v>
      </c>
      <c r="E313" s="220" t="s">
        <v>32</v>
      </c>
      <c r="F313" s="221" t="s">
        <v>322</v>
      </c>
      <c r="G313" s="219"/>
      <c r="H313" s="222">
        <v>119.3</v>
      </c>
      <c r="I313" s="223"/>
      <c r="J313" s="219"/>
      <c r="K313" s="219"/>
      <c r="L313" s="224"/>
      <c r="M313" s="225"/>
      <c r="N313" s="226"/>
      <c r="O313" s="226"/>
      <c r="P313" s="226"/>
      <c r="Q313" s="226"/>
      <c r="R313" s="226"/>
      <c r="S313" s="226"/>
      <c r="T313" s="227"/>
      <c r="AT313" s="228" t="s">
        <v>156</v>
      </c>
      <c r="AU313" s="228" t="s">
        <v>90</v>
      </c>
      <c r="AV313" s="14" t="s">
        <v>90</v>
      </c>
      <c r="AW313" s="14" t="s">
        <v>38</v>
      </c>
      <c r="AX313" s="14" t="s">
        <v>81</v>
      </c>
      <c r="AY313" s="228" t="s">
        <v>146</v>
      </c>
    </row>
    <row r="314" spans="1:65" s="15" customFormat="1" ht="10.199999999999999">
      <c r="B314" s="229"/>
      <c r="C314" s="230"/>
      <c r="D314" s="204" t="s">
        <v>156</v>
      </c>
      <c r="E314" s="231" t="s">
        <v>32</v>
      </c>
      <c r="F314" s="232" t="s">
        <v>159</v>
      </c>
      <c r="G314" s="230"/>
      <c r="H314" s="233">
        <v>1081.18</v>
      </c>
      <c r="I314" s="234"/>
      <c r="J314" s="230"/>
      <c r="K314" s="230"/>
      <c r="L314" s="235"/>
      <c r="M314" s="236"/>
      <c r="N314" s="237"/>
      <c r="O314" s="237"/>
      <c r="P314" s="237"/>
      <c r="Q314" s="237"/>
      <c r="R314" s="237"/>
      <c r="S314" s="237"/>
      <c r="T314" s="238"/>
      <c r="AT314" s="239" t="s">
        <v>156</v>
      </c>
      <c r="AU314" s="239" t="s">
        <v>90</v>
      </c>
      <c r="AV314" s="15" t="s">
        <v>152</v>
      </c>
      <c r="AW314" s="15" t="s">
        <v>38</v>
      </c>
      <c r="AX314" s="15" t="s">
        <v>40</v>
      </c>
      <c r="AY314" s="239" t="s">
        <v>146</v>
      </c>
    </row>
    <row r="315" spans="1:65" s="2" customFormat="1" ht="21.75" customHeight="1">
      <c r="A315" s="37"/>
      <c r="B315" s="38"/>
      <c r="C315" s="191" t="s">
        <v>386</v>
      </c>
      <c r="D315" s="191" t="s">
        <v>148</v>
      </c>
      <c r="E315" s="192" t="s">
        <v>387</v>
      </c>
      <c r="F315" s="193" t="s">
        <v>388</v>
      </c>
      <c r="G315" s="194" t="s">
        <v>101</v>
      </c>
      <c r="H315" s="195">
        <v>961.88</v>
      </c>
      <c r="I315" s="196"/>
      <c r="J315" s="197">
        <f>ROUND(I315*H315,2)</f>
        <v>0</v>
      </c>
      <c r="K315" s="193" t="s">
        <v>151</v>
      </c>
      <c r="L315" s="42"/>
      <c r="M315" s="198" t="s">
        <v>32</v>
      </c>
      <c r="N315" s="199" t="s">
        <v>52</v>
      </c>
      <c r="O315" s="67"/>
      <c r="P315" s="200">
        <f>O315*H315</f>
        <v>0</v>
      </c>
      <c r="Q315" s="200">
        <v>0</v>
      </c>
      <c r="R315" s="200">
        <f>Q315*H315</f>
        <v>0</v>
      </c>
      <c r="S315" s="200">
        <v>0</v>
      </c>
      <c r="T315" s="201">
        <f>S315*H315</f>
        <v>0</v>
      </c>
      <c r="U315" s="37"/>
      <c r="V315" s="37"/>
      <c r="W315" s="37"/>
      <c r="X315" s="37"/>
      <c r="Y315" s="37"/>
      <c r="Z315" s="37"/>
      <c r="AA315" s="37"/>
      <c r="AB315" s="37"/>
      <c r="AC315" s="37"/>
      <c r="AD315" s="37"/>
      <c r="AE315" s="37"/>
      <c r="AR315" s="202" t="s">
        <v>152</v>
      </c>
      <c r="AT315" s="202" t="s">
        <v>148</v>
      </c>
      <c r="AU315" s="202" t="s">
        <v>90</v>
      </c>
      <c r="AY315" s="19" t="s">
        <v>146</v>
      </c>
      <c r="BE315" s="203">
        <f>IF(N315="základní",J315,0)</f>
        <v>0</v>
      </c>
      <c r="BF315" s="203">
        <f>IF(N315="snížená",J315,0)</f>
        <v>0</v>
      </c>
      <c r="BG315" s="203">
        <f>IF(N315="zákl. přenesená",J315,0)</f>
        <v>0</v>
      </c>
      <c r="BH315" s="203">
        <f>IF(N315="sníž. přenesená",J315,0)</f>
        <v>0</v>
      </c>
      <c r="BI315" s="203">
        <f>IF(N315="nulová",J315,0)</f>
        <v>0</v>
      </c>
      <c r="BJ315" s="19" t="s">
        <v>40</v>
      </c>
      <c r="BK315" s="203">
        <f>ROUND(I315*H315,2)</f>
        <v>0</v>
      </c>
      <c r="BL315" s="19" t="s">
        <v>152</v>
      </c>
      <c r="BM315" s="202" t="s">
        <v>389</v>
      </c>
    </row>
    <row r="316" spans="1:65" s="2" customFormat="1" ht="28.8">
      <c r="A316" s="37"/>
      <c r="B316" s="38"/>
      <c r="C316" s="39"/>
      <c r="D316" s="204" t="s">
        <v>154</v>
      </c>
      <c r="E316" s="39"/>
      <c r="F316" s="205" t="s">
        <v>390</v>
      </c>
      <c r="G316" s="39"/>
      <c r="H316" s="39"/>
      <c r="I316" s="112"/>
      <c r="J316" s="39"/>
      <c r="K316" s="39"/>
      <c r="L316" s="42"/>
      <c r="M316" s="206"/>
      <c r="N316" s="207"/>
      <c r="O316" s="67"/>
      <c r="P316" s="67"/>
      <c r="Q316" s="67"/>
      <c r="R316" s="67"/>
      <c r="S316" s="67"/>
      <c r="T316" s="68"/>
      <c r="U316" s="37"/>
      <c r="V316" s="37"/>
      <c r="W316" s="37"/>
      <c r="X316" s="37"/>
      <c r="Y316" s="37"/>
      <c r="Z316" s="37"/>
      <c r="AA316" s="37"/>
      <c r="AB316" s="37"/>
      <c r="AC316" s="37"/>
      <c r="AD316" s="37"/>
      <c r="AE316" s="37"/>
      <c r="AT316" s="19" t="s">
        <v>154</v>
      </c>
      <c r="AU316" s="19" t="s">
        <v>90</v>
      </c>
    </row>
    <row r="317" spans="1:65" s="13" customFormat="1" ht="10.199999999999999">
      <c r="B317" s="208"/>
      <c r="C317" s="209"/>
      <c r="D317" s="204" t="s">
        <v>156</v>
      </c>
      <c r="E317" s="210" t="s">
        <v>32</v>
      </c>
      <c r="F317" s="211" t="s">
        <v>198</v>
      </c>
      <c r="G317" s="209"/>
      <c r="H317" s="210" t="s">
        <v>32</v>
      </c>
      <c r="I317" s="212"/>
      <c r="J317" s="209"/>
      <c r="K317" s="209"/>
      <c r="L317" s="213"/>
      <c r="M317" s="214"/>
      <c r="N317" s="215"/>
      <c r="O317" s="215"/>
      <c r="P317" s="215"/>
      <c r="Q317" s="215"/>
      <c r="R317" s="215"/>
      <c r="S317" s="215"/>
      <c r="T317" s="216"/>
      <c r="AT317" s="217" t="s">
        <v>156</v>
      </c>
      <c r="AU317" s="217" t="s">
        <v>90</v>
      </c>
      <c r="AV317" s="13" t="s">
        <v>40</v>
      </c>
      <c r="AW317" s="13" t="s">
        <v>38</v>
      </c>
      <c r="AX317" s="13" t="s">
        <v>81</v>
      </c>
      <c r="AY317" s="217" t="s">
        <v>146</v>
      </c>
    </row>
    <row r="318" spans="1:65" s="13" customFormat="1" ht="10.199999999999999">
      <c r="B318" s="208"/>
      <c r="C318" s="209"/>
      <c r="D318" s="204" t="s">
        <v>156</v>
      </c>
      <c r="E318" s="210" t="s">
        <v>32</v>
      </c>
      <c r="F318" s="211" t="s">
        <v>157</v>
      </c>
      <c r="G318" s="209"/>
      <c r="H318" s="210" t="s">
        <v>32</v>
      </c>
      <c r="I318" s="212"/>
      <c r="J318" s="209"/>
      <c r="K318" s="209"/>
      <c r="L318" s="213"/>
      <c r="M318" s="214"/>
      <c r="N318" s="215"/>
      <c r="O318" s="215"/>
      <c r="P318" s="215"/>
      <c r="Q318" s="215"/>
      <c r="R318" s="215"/>
      <c r="S318" s="215"/>
      <c r="T318" s="216"/>
      <c r="AT318" s="217" t="s">
        <v>156</v>
      </c>
      <c r="AU318" s="217" t="s">
        <v>90</v>
      </c>
      <c r="AV318" s="13" t="s">
        <v>40</v>
      </c>
      <c r="AW318" s="13" t="s">
        <v>38</v>
      </c>
      <c r="AX318" s="13" t="s">
        <v>81</v>
      </c>
      <c r="AY318" s="217" t="s">
        <v>146</v>
      </c>
    </row>
    <row r="319" spans="1:65" s="13" customFormat="1" ht="10.199999999999999">
      <c r="B319" s="208"/>
      <c r="C319" s="209"/>
      <c r="D319" s="204" t="s">
        <v>156</v>
      </c>
      <c r="E319" s="210" t="s">
        <v>32</v>
      </c>
      <c r="F319" s="211" t="s">
        <v>199</v>
      </c>
      <c r="G319" s="209"/>
      <c r="H319" s="210" t="s">
        <v>32</v>
      </c>
      <c r="I319" s="212"/>
      <c r="J319" s="209"/>
      <c r="K319" s="209"/>
      <c r="L319" s="213"/>
      <c r="M319" s="214"/>
      <c r="N319" s="215"/>
      <c r="O319" s="215"/>
      <c r="P319" s="215"/>
      <c r="Q319" s="215"/>
      <c r="R319" s="215"/>
      <c r="S319" s="215"/>
      <c r="T319" s="216"/>
      <c r="AT319" s="217" t="s">
        <v>156</v>
      </c>
      <c r="AU319" s="217" t="s">
        <v>90</v>
      </c>
      <c r="AV319" s="13" t="s">
        <v>40</v>
      </c>
      <c r="AW319" s="13" t="s">
        <v>38</v>
      </c>
      <c r="AX319" s="13" t="s">
        <v>81</v>
      </c>
      <c r="AY319" s="217" t="s">
        <v>146</v>
      </c>
    </row>
    <row r="320" spans="1:65" s="14" customFormat="1" ht="10.199999999999999">
      <c r="B320" s="218"/>
      <c r="C320" s="219"/>
      <c r="D320" s="204" t="s">
        <v>156</v>
      </c>
      <c r="E320" s="220" t="s">
        <v>32</v>
      </c>
      <c r="F320" s="221" t="s">
        <v>320</v>
      </c>
      <c r="G320" s="219"/>
      <c r="H320" s="222">
        <v>953.37</v>
      </c>
      <c r="I320" s="223"/>
      <c r="J320" s="219"/>
      <c r="K320" s="219"/>
      <c r="L320" s="224"/>
      <c r="M320" s="225"/>
      <c r="N320" s="226"/>
      <c r="O320" s="226"/>
      <c r="P320" s="226"/>
      <c r="Q320" s="226"/>
      <c r="R320" s="226"/>
      <c r="S320" s="226"/>
      <c r="T320" s="227"/>
      <c r="AT320" s="228" t="s">
        <v>156</v>
      </c>
      <c r="AU320" s="228" t="s">
        <v>90</v>
      </c>
      <c r="AV320" s="14" t="s">
        <v>90</v>
      </c>
      <c r="AW320" s="14" t="s">
        <v>38</v>
      </c>
      <c r="AX320" s="14" t="s">
        <v>81</v>
      </c>
      <c r="AY320" s="228" t="s">
        <v>146</v>
      </c>
    </row>
    <row r="321" spans="1:65" s="14" customFormat="1" ht="10.199999999999999">
      <c r="B321" s="218"/>
      <c r="C321" s="219"/>
      <c r="D321" s="204" t="s">
        <v>156</v>
      </c>
      <c r="E321" s="220" t="s">
        <v>32</v>
      </c>
      <c r="F321" s="221" t="s">
        <v>321</v>
      </c>
      <c r="G321" s="219"/>
      <c r="H321" s="222">
        <v>8.51</v>
      </c>
      <c r="I321" s="223"/>
      <c r="J321" s="219"/>
      <c r="K321" s="219"/>
      <c r="L321" s="224"/>
      <c r="M321" s="225"/>
      <c r="N321" s="226"/>
      <c r="O321" s="226"/>
      <c r="P321" s="226"/>
      <c r="Q321" s="226"/>
      <c r="R321" s="226"/>
      <c r="S321" s="226"/>
      <c r="T321" s="227"/>
      <c r="AT321" s="228" t="s">
        <v>156</v>
      </c>
      <c r="AU321" s="228" t="s">
        <v>90</v>
      </c>
      <c r="AV321" s="14" t="s">
        <v>90</v>
      </c>
      <c r="AW321" s="14" t="s">
        <v>38</v>
      </c>
      <c r="AX321" s="14" t="s">
        <v>81</v>
      </c>
      <c r="AY321" s="228" t="s">
        <v>146</v>
      </c>
    </row>
    <row r="322" spans="1:65" s="15" customFormat="1" ht="10.199999999999999">
      <c r="B322" s="229"/>
      <c r="C322" s="230"/>
      <c r="D322" s="204" t="s">
        <v>156</v>
      </c>
      <c r="E322" s="231" t="s">
        <v>32</v>
      </c>
      <c r="F322" s="232" t="s">
        <v>159</v>
      </c>
      <c r="G322" s="230"/>
      <c r="H322" s="233">
        <v>961.88</v>
      </c>
      <c r="I322" s="234"/>
      <c r="J322" s="230"/>
      <c r="K322" s="230"/>
      <c r="L322" s="235"/>
      <c r="M322" s="236"/>
      <c r="N322" s="237"/>
      <c r="O322" s="237"/>
      <c r="P322" s="237"/>
      <c r="Q322" s="237"/>
      <c r="R322" s="237"/>
      <c r="S322" s="237"/>
      <c r="T322" s="238"/>
      <c r="AT322" s="239" t="s">
        <v>156</v>
      </c>
      <c r="AU322" s="239" t="s">
        <v>90</v>
      </c>
      <c r="AV322" s="15" t="s">
        <v>152</v>
      </c>
      <c r="AW322" s="15" t="s">
        <v>38</v>
      </c>
      <c r="AX322" s="15" t="s">
        <v>40</v>
      </c>
      <c r="AY322" s="239" t="s">
        <v>146</v>
      </c>
    </row>
    <row r="323" spans="1:65" s="2" customFormat="1" ht="21.75" customHeight="1">
      <c r="A323" s="37"/>
      <c r="B323" s="38"/>
      <c r="C323" s="191" t="s">
        <v>391</v>
      </c>
      <c r="D323" s="191" t="s">
        <v>148</v>
      </c>
      <c r="E323" s="192" t="s">
        <v>392</v>
      </c>
      <c r="F323" s="193" t="s">
        <v>393</v>
      </c>
      <c r="G323" s="194" t="s">
        <v>101</v>
      </c>
      <c r="H323" s="195">
        <v>961.88</v>
      </c>
      <c r="I323" s="196"/>
      <c r="J323" s="197">
        <f>ROUND(I323*H323,2)</f>
        <v>0</v>
      </c>
      <c r="K323" s="193" t="s">
        <v>151</v>
      </c>
      <c r="L323" s="42"/>
      <c r="M323" s="198" t="s">
        <v>32</v>
      </c>
      <c r="N323" s="199" t="s">
        <v>52</v>
      </c>
      <c r="O323" s="67"/>
      <c r="P323" s="200">
        <f>O323*H323</f>
        <v>0</v>
      </c>
      <c r="Q323" s="200">
        <v>0</v>
      </c>
      <c r="R323" s="200">
        <f>Q323*H323</f>
        <v>0</v>
      </c>
      <c r="S323" s="200">
        <v>0</v>
      </c>
      <c r="T323" s="201">
        <f>S323*H323</f>
        <v>0</v>
      </c>
      <c r="U323" s="37"/>
      <c r="V323" s="37"/>
      <c r="W323" s="37"/>
      <c r="X323" s="37"/>
      <c r="Y323" s="37"/>
      <c r="Z323" s="37"/>
      <c r="AA323" s="37"/>
      <c r="AB323" s="37"/>
      <c r="AC323" s="37"/>
      <c r="AD323" s="37"/>
      <c r="AE323" s="37"/>
      <c r="AR323" s="202" t="s">
        <v>152</v>
      </c>
      <c r="AT323" s="202" t="s">
        <v>148</v>
      </c>
      <c r="AU323" s="202" t="s">
        <v>90</v>
      </c>
      <c r="AY323" s="19" t="s">
        <v>146</v>
      </c>
      <c r="BE323" s="203">
        <f>IF(N323="základní",J323,0)</f>
        <v>0</v>
      </c>
      <c r="BF323" s="203">
        <f>IF(N323="snížená",J323,0)</f>
        <v>0</v>
      </c>
      <c r="BG323" s="203">
        <f>IF(N323="zákl. přenesená",J323,0)</f>
        <v>0</v>
      </c>
      <c r="BH323" s="203">
        <f>IF(N323="sníž. přenesená",J323,0)</f>
        <v>0</v>
      </c>
      <c r="BI323" s="203">
        <f>IF(N323="nulová",J323,0)</f>
        <v>0</v>
      </c>
      <c r="BJ323" s="19" t="s">
        <v>40</v>
      </c>
      <c r="BK323" s="203">
        <f>ROUND(I323*H323,2)</f>
        <v>0</v>
      </c>
      <c r="BL323" s="19" t="s">
        <v>152</v>
      </c>
      <c r="BM323" s="202" t="s">
        <v>394</v>
      </c>
    </row>
    <row r="324" spans="1:65" s="2" customFormat="1" ht="86.4">
      <c r="A324" s="37"/>
      <c r="B324" s="38"/>
      <c r="C324" s="39"/>
      <c r="D324" s="204" t="s">
        <v>154</v>
      </c>
      <c r="E324" s="39"/>
      <c r="F324" s="205" t="s">
        <v>395</v>
      </c>
      <c r="G324" s="39"/>
      <c r="H324" s="39"/>
      <c r="I324" s="112"/>
      <c r="J324" s="39"/>
      <c r="K324" s="39"/>
      <c r="L324" s="42"/>
      <c r="M324" s="206"/>
      <c r="N324" s="207"/>
      <c r="O324" s="67"/>
      <c r="P324" s="67"/>
      <c r="Q324" s="67"/>
      <c r="R324" s="67"/>
      <c r="S324" s="67"/>
      <c r="T324" s="68"/>
      <c r="U324" s="37"/>
      <c r="V324" s="37"/>
      <c r="W324" s="37"/>
      <c r="X324" s="37"/>
      <c r="Y324" s="37"/>
      <c r="Z324" s="37"/>
      <c r="AA324" s="37"/>
      <c r="AB324" s="37"/>
      <c r="AC324" s="37"/>
      <c r="AD324" s="37"/>
      <c r="AE324" s="37"/>
      <c r="AT324" s="19" t="s">
        <v>154</v>
      </c>
      <c r="AU324" s="19" t="s">
        <v>90</v>
      </c>
    </row>
    <row r="325" spans="1:65" s="13" customFormat="1" ht="10.199999999999999">
      <c r="B325" s="208"/>
      <c r="C325" s="209"/>
      <c r="D325" s="204" t="s">
        <v>156</v>
      </c>
      <c r="E325" s="210" t="s">
        <v>32</v>
      </c>
      <c r="F325" s="211" t="s">
        <v>198</v>
      </c>
      <c r="G325" s="209"/>
      <c r="H325" s="210" t="s">
        <v>32</v>
      </c>
      <c r="I325" s="212"/>
      <c r="J325" s="209"/>
      <c r="K325" s="209"/>
      <c r="L325" s="213"/>
      <c r="M325" s="214"/>
      <c r="N325" s="215"/>
      <c r="O325" s="215"/>
      <c r="P325" s="215"/>
      <c r="Q325" s="215"/>
      <c r="R325" s="215"/>
      <c r="S325" s="215"/>
      <c r="T325" s="216"/>
      <c r="AT325" s="217" t="s">
        <v>156</v>
      </c>
      <c r="AU325" s="217" t="s">
        <v>90</v>
      </c>
      <c r="AV325" s="13" t="s">
        <v>40</v>
      </c>
      <c r="AW325" s="13" t="s">
        <v>38</v>
      </c>
      <c r="AX325" s="13" t="s">
        <v>81</v>
      </c>
      <c r="AY325" s="217" t="s">
        <v>146</v>
      </c>
    </row>
    <row r="326" spans="1:65" s="13" customFormat="1" ht="10.199999999999999">
      <c r="B326" s="208"/>
      <c r="C326" s="209"/>
      <c r="D326" s="204" t="s">
        <v>156</v>
      </c>
      <c r="E326" s="210" t="s">
        <v>32</v>
      </c>
      <c r="F326" s="211" t="s">
        <v>157</v>
      </c>
      <c r="G326" s="209"/>
      <c r="H326" s="210" t="s">
        <v>32</v>
      </c>
      <c r="I326" s="212"/>
      <c r="J326" s="209"/>
      <c r="K326" s="209"/>
      <c r="L326" s="213"/>
      <c r="M326" s="214"/>
      <c r="N326" s="215"/>
      <c r="O326" s="215"/>
      <c r="P326" s="215"/>
      <c r="Q326" s="215"/>
      <c r="R326" s="215"/>
      <c r="S326" s="215"/>
      <c r="T326" s="216"/>
      <c r="AT326" s="217" t="s">
        <v>156</v>
      </c>
      <c r="AU326" s="217" t="s">
        <v>90</v>
      </c>
      <c r="AV326" s="13" t="s">
        <v>40</v>
      </c>
      <c r="AW326" s="13" t="s">
        <v>38</v>
      </c>
      <c r="AX326" s="13" t="s">
        <v>81</v>
      </c>
      <c r="AY326" s="217" t="s">
        <v>146</v>
      </c>
    </row>
    <row r="327" spans="1:65" s="13" customFormat="1" ht="10.199999999999999">
      <c r="B327" s="208"/>
      <c r="C327" s="209"/>
      <c r="D327" s="204" t="s">
        <v>156</v>
      </c>
      <c r="E327" s="210" t="s">
        <v>32</v>
      </c>
      <c r="F327" s="211" t="s">
        <v>199</v>
      </c>
      <c r="G327" s="209"/>
      <c r="H327" s="210" t="s">
        <v>32</v>
      </c>
      <c r="I327" s="212"/>
      <c r="J327" s="209"/>
      <c r="K327" s="209"/>
      <c r="L327" s="213"/>
      <c r="M327" s="214"/>
      <c r="N327" s="215"/>
      <c r="O327" s="215"/>
      <c r="P327" s="215"/>
      <c r="Q327" s="215"/>
      <c r="R327" s="215"/>
      <c r="S327" s="215"/>
      <c r="T327" s="216"/>
      <c r="AT327" s="217" t="s">
        <v>156</v>
      </c>
      <c r="AU327" s="217" t="s">
        <v>90</v>
      </c>
      <c r="AV327" s="13" t="s">
        <v>40</v>
      </c>
      <c r="AW327" s="13" t="s">
        <v>38</v>
      </c>
      <c r="AX327" s="13" t="s">
        <v>81</v>
      </c>
      <c r="AY327" s="217" t="s">
        <v>146</v>
      </c>
    </row>
    <row r="328" spans="1:65" s="14" customFormat="1" ht="10.199999999999999">
      <c r="B328" s="218"/>
      <c r="C328" s="219"/>
      <c r="D328" s="204" t="s">
        <v>156</v>
      </c>
      <c r="E328" s="220" t="s">
        <v>32</v>
      </c>
      <c r="F328" s="221" t="s">
        <v>320</v>
      </c>
      <c r="G328" s="219"/>
      <c r="H328" s="222">
        <v>953.37</v>
      </c>
      <c r="I328" s="223"/>
      <c r="J328" s="219"/>
      <c r="K328" s="219"/>
      <c r="L328" s="224"/>
      <c r="M328" s="225"/>
      <c r="N328" s="226"/>
      <c r="O328" s="226"/>
      <c r="P328" s="226"/>
      <c r="Q328" s="226"/>
      <c r="R328" s="226"/>
      <c r="S328" s="226"/>
      <c r="T328" s="227"/>
      <c r="AT328" s="228" t="s">
        <v>156</v>
      </c>
      <c r="AU328" s="228" t="s">
        <v>90</v>
      </c>
      <c r="AV328" s="14" t="s">
        <v>90</v>
      </c>
      <c r="AW328" s="14" t="s">
        <v>38</v>
      </c>
      <c r="AX328" s="14" t="s">
        <v>81</v>
      </c>
      <c r="AY328" s="228" t="s">
        <v>146</v>
      </c>
    </row>
    <row r="329" spans="1:65" s="14" customFormat="1" ht="10.199999999999999">
      <c r="B329" s="218"/>
      <c r="C329" s="219"/>
      <c r="D329" s="204" t="s">
        <v>156</v>
      </c>
      <c r="E329" s="220" t="s">
        <v>32</v>
      </c>
      <c r="F329" s="221" t="s">
        <v>321</v>
      </c>
      <c r="G329" s="219"/>
      <c r="H329" s="222">
        <v>8.51</v>
      </c>
      <c r="I329" s="223"/>
      <c r="J329" s="219"/>
      <c r="K329" s="219"/>
      <c r="L329" s="224"/>
      <c r="M329" s="225"/>
      <c r="N329" s="226"/>
      <c r="O329" s="226"/>
      <c r="P329" s="226"/>
      <c r="Q329" s="226"/>
      <c r="R329" s="226"/>
      <c r="S329" s="226"/>
      <c r="T329" s="227"/>
      <c r="AT329" s="228" t="s">
        <v>156</v>
      </c>
      <c r="AU329" s="228" t="s">
        <v>90</v>
      </c>
      <c r="AV329" s="14" t="s">
        <v>90</v>
      </c>
      <c r="AW329" s="14" t="s">
        <v>38</v>
      </c>
      <c r="AX329" s="14" t="s">
        <v>81</v>
      </c>
      <c r="AY329" s="228" t="s">
        <v>146</v>
      </c>
    </row>
    <row r="330" spans="1:65" s="15" customFormat="1" ht="10.199999999999999">
      <c r="B330" s="229"/>
      <c r="C330" s="230"/>
      <c r="D330" s="204" t="s">
        <v>156</v>
      </c>
      <c r="E330" s="231" t="s">
        <v>32</v>
      </c>
      <c r="F330" s="232" t="s">
        <v>159</v>
      </c>
      <c r="G330" s="230"/>
      <c r="H330" s="233">
        <v>961.88</v>
      </c>
      <c r="I330" s="234"/>
      <c r="J330" s="230"/>
      <c r="K330" s="230"/>
      <c r="L330" s="235"/>
      <c r="M330" s="236"/>
      <c r="N330" s="237"/>
      <c r="O330" s="237"/>
      <c r="P330" s="237"/>
      <c r="Q330" s="237"/>
      <c r="R330" s="237"/>
      <c r="S330" s="237"/>
      <c r="T330" s="238"/>
      <c r="AT330" s="239" t="s">
        <v>156</v>
      </c>
      <c r="AU330" s="239" t="s">
        <v>90</v>
      </c>
      <c r="AV330" s="15" t="s">
        <v>152</v>
      </c>
      <c r="AW330" s="15" t="s">
        <v>38</v>
      </c>
      <c r="AX330" s="15" t="s">
        <v>40</v>
      </c>
      <c r="AY330" s="239" t="s">
        <v>146</v>
      </c>
    </row>
    <row r="331" spans="1:65" s="2" customFormat="1" ht="16.5" customHeight="1">
      <c r="A331" s="37"/>
      <c r="B331" s="38"/>
      <c r="C331" s="191" t="s">
        <v>396</v>
      </c>
      <c r="D331" s="191" t="s">
        <v>148</v>
      </c>
      <c r="E331" s="192" t="s">
        <v>397</v>
      </c>
      <c r="F331" s="193" t="s">
        <v>398</v>
      </c>
      <c r="G331" s="194" t="s">
        <v>101</v>
      </c>
      <c r="H331" s="195">
        <v>961.88</v>
      </c>
      <c r="I331" s="196"/>
      <c r="J331" s="197">
        <f>ROUND(I331*H331,2)</f>
        <v>0</v>
      </c>
      <c r="K331" s="193" t="s">
        <v>151</v>
      </c>
      <c r="L331" s="42"/>
      <c r="M331" s="198" t="s">
        <v>32</v>
      </c>
      <c r="N331" s="199" t="s">
        <v>52</v>
      </c>
      <c r="O331" s="67"/>
      <c r="P331" s="200">
        <f>O331*H331</f>
        <v>0</v>
      </c>
      <c r="Q331" s="200">
        <v>0</v>
      </c>
      <c r="R331" s="200">
        <f>Q331*H331</f>
        <v>0</v>
      </c>
      <c r="S331" s="200">
        <v>0</v>
      </c>
      <c r="T331" s="201">
        <f>S331*H331</f>
        <v>0</v>
      </c>
      <c r="U331" s="37"/>
      <c r="V331" s="37"/>
      <c r="W331" s="37"/>
      <c r="X331" s="37"/>
      <c r="Y331" s="37"/>
      <c r="Z331" s="37"/>
      <c r="AA331" s="37"/>
      <c r="AB331" s="37"/>
      <c r="AC331" s="37"/>
      <c r="AD331" s="37"/>
      <c r="AE331" s="37"/>
      <c r="AR331" s="202" t="s">
        <v>152</v>
      </c>
      <c r="AT331" s="202" t="s">
        <v>148</v>
      </c>
      <c r="AU331" s="202" t="s">
        <v>90</v>
      </c>
      <c r="AY331" s="19" t="s">
        <v>146</v>
      </c>
      <c r="BE331" s="203">
        <f>IF(N331="základní",J331,0)</f>
        <v>0</v>
      </c>
      <c r="BF331" s="203">
        <f>IF(N331="snížená",J331,0)</f>
        <v>0</v>
      </c>
      <c r="BG331" s="203">
        <f>IF(N331="zákl. přenesená",J331,0)</f>
        <v>0</v>
      </c>
      <c r="BH331" s="203">
        <f>IF(N331="sníž. přenesená",J331,0)</f>
        <v>0</v>
      </c>
      <c r="BI331" s="203">
        <f>IF(N331="nulová",J331,0)</f>
        <v>0</v>
      </c>
      <c r="BJ331" s="19" t="s">
        <v>40</v>
      </c>
      <c r="BK331" s="203">
        <f>ROUND(I331*H331,2)</f>
        <v>0</v>
      </c>
      <c r="BL331" s="19" t="s">
        <v>152</v>
      </c>
      <c r="BM331" s="202" t="s">
        <v>399</v>
      </c>
    </row>
    <row r="332" spans="1:65" s="13" customFormat="1" ht="10.199999999999999">
      <c r="B332" s="208"/>
      <c r="C332" s="209"/>
      <c r="D332" s="204" t="s">
        <v>156</v>
      </c>
      <c r="E332" s="210" t="s">
        <v>32</v>
      </c>
      <c r="F332" s="211" t="s">
        <v>198</v>
      </c>
      <c r="G332" s="209"/>
      <c r="H332" s="210" t="s">
        <v>32</v>
      </c>
      <c r="I332" s="212"/>
      <c r="J332" s="209"/>
      <c r="K332" s="209"/>
      <c r="L332" s="213"/>
      <c r="M332" s="214"/>
      <c r="N332" s="215"/>
      <c r="O332" s="215"/>
      <c r="P332" s="215"/>
      <c r="Q332" s="215"/>
      <c r="R332" s="215"/>
      <c r="S332" s="215"/>
      <c r="T332" s="216"/>
      <c r="AT332" s="217" t="s">
        <v>156</v>
      </c>
      <c r="AU332" s="217" t="s">
        <v>90</v>
      </c>
      <c r="AV332" s="13" t="s">
        <v>40</v>
      </c>
      <c r="AW332" s="13" t="s">
        <v>38</v>
      </c>
      <c r="AX332" s="13" t="s">
        <v>81</v>
      </c>
      <c r="AY332" s="217" t="s">
        <v>146</v>
      </c>
    </row>
    <row r="333" spans="1:65" s="13" customFormat="1" ht="10.199999999999999">
      <c r="B333" s="208"/>
      <c r="C333" s="209"/>
      <c r="D333" s="204" t="s">
        <v>156</v>
      </c>
      <c r="E333" s="210" t="s">
        <v>32</v>
      </c>
      <c r="F333" s="211" t="s">
        <v>157</v>
      </c>
      <c r="G333" s="209"/>
      <c r="H333" s="210" t="s">
        <v>32</v>
      </c>
      <c r="I333" s="212"/>
      <c r="J333" s="209"/>
      <c r="K333" s="209"/>
      <c r="L333" s="213"/>
      <c r="M333" s="214"/>
      <c r="N333" s="215"/>
      <c r="O333" s="215"/>
      <c r="P333" s="215"/>
      <c r="Q333" s="215"/>
      <c r="R333" s="215"/>
      <c r="S333" s="215"/>
      <c r="T333" s="216"/>
      <c r="AT333" s="217" t="s">
        <v>156</v>
      </c>
      <c r="AU333" s="217" t="s">
        <v>90</v>
      </c>
      <c r="AV333" s="13" t="s">
        <v>40</v>
      </c>
      <c r="AW333" s="13" t="s">
        <v>38</v>
      </c>
      <c r="AX333" s="13" t="s">
        <v>81</v>
      </c>
      <c r="AY333" s="217" t="s">
        <v>146</v>
      </c>
    </row>
    <row r="334" spans="1:65" s="13" customFormat="1" ht="10.199999999999999">
      <c r="B334" s="208"/>
      <c r="C334" s="209"/>
      <c r="D334" s="204" t="s">
        <v>156</v>
      </c>
      <c r="E334" s="210" t="s">
        <v>32</v>
      </c>
      <c r="F334" s="211" t="s">
        <v>199</v>
      </c>
      <c r="G334" s="209"/>
      <c r="H334" s="210" t="s">
        <v>32</v>
      </c>
      <c r="I334" s="212"/>
      <c r="J334" s="209"/>
      <c r="K334" s="209"/>
      <c r="L334" s="213"/>
      <c r="M334" s="214"/>
      <c r="N334" s="215"/>
      <c r="O334" s="215"/>
      <c r="P334" s="215"/>
      <c r="Q334" s="215"/>
      <c r="R334" s="215"/>
      <c r="S334" s="215"/>
      <c r="T334" s="216"/>
      <c r="AT334" s="217" t="s">
        <v>156</v>
      </c>
      <c r="AU334" s="217" t="s">
        <v>90</v>
      </c>
      <c r="AV334" s="13" t="s">
        <v>40</v>
      </c>
      <c r="AW334" s="13" t="s">
        <v>38</v>
      </c>
      <c r="AX334" s="13" t="s">
        <v>81</v>
      </c>
      <c r="AY334" s="217" t="s">
        <v>146</v>
      </c>
    </row>
    <row r="335" spans="1:65" s="14" customFormat="1" ht="10.199999999999999">
      <c r="B335" s="218"/>
      <c r="C335" s="219"/>
      <c r="D335" s="204" t="s">
        <v>156</v>
      </c>
      <c r="E335" s="220" t="s">
        <v>32</v>
      </c>
      <c r="F335" s="221" t="s">
        <v>320</v>
      </c>
      <c r="G335" s="219"/>
      <c r="H335" s="222">
        <v>953.37</v>
      </c>
      <c r="I335" s="223"/>
      <c r="J335" s="219"/>
      <c r="K335" s="219"/>
      <c r="L335" s="224"/>
      <c r="M335" s="225"/>
      <c r="N335" s="226"/>
      <c r="O335" s="226"/>
      <c r="P335" s="226"/>
      <c r="Q335" s="226"/>
      <c r="R335" s="226"/>
      <c r="S335" s="226"/>
      <c r="T335" s="227"/>
      <c r="AT335" s="228" t="s">
        <v>156</v>
      </c>
      <c r="AU335" s="228" t="s">
        <v>90</v>
      </c>
      <c r="AV335" s="14" t="s">
        <v>90</v>
      </c>
      <c r="AW335" s="14" t="s">
        <v>38</v>
      </c>
      <c r="AX335" s="14" t="s">
        <v>81</v>
      </c>
      <c r="AY335" s="228" t="s">
        <v>146</v>
      </c>
    </row>
    <row r="336" spans="1:65" s="14" customFormat="1" ht="10.199999999999999">
      <c r="B336" s="218"/>
      <c r="C336" s="219"/>
      <c r="D336" s="204" t="s">
        <v>156</v>
      </c>
      <c r="E336" s="220" t="s">
        <v>32</v>
      </c>
      <c r="F336" s="221" t="s">
        <v>321</v>
      </c>
      <c r="G336" s="219"/>
      <c r="H336" s="222">
        <v>8.51</v>
      </c>
      <c r="I336" s="223"/>
      <c r="J336" s="219"/>
      <c r="K336" s="219"/>
      <c r="L336" s="224"/>
      <c r="M336" s="225"/>
      <c r="N336" s="226"/>
      <c r="O336" s="226"/>
      <c r="P336" s="226"/>
      <c r="Q336" s="226"/>
      <c r="R336" s="226"/>
      <c r="S336" s="226"/>
      <c r="T336" s="227"/>
      <c r="AT336" s="228" t="s">
        <v>156</v>
      </c>
      <c r="AU336" s="228" t="s">
        <v>90</v>
      </c>
      <c r="AV336" s="14" t="s">
        <v>90</v>
      </c>
      <c r="AW336" s="14" t="s">
        <v>38</v>
      </c>
      <c r="AX336" s="14" t="s">
        <v>81</v>
      </c>
      <c r="AY336" s="228" t="s">
        <v>146</v>
      </c>
    </row>
    <row r="337" spans="1:65" s="15" customFormat="1" ht="10.199999999999999">
      <c r="B337" s="229"/>
      <c r="C337" s="230"/>
      <c r="D337" s="204" t="s">
        <v>156</v>
      </c>
      <c r="E337" s="231" t="s">
        <v>32</v>
      </c>
      <c r="F337" s="232" t="s">
        <v>159</v>
      </c>
      <c r="G337" s="230"/>
      <c r="H337" s="233">
        <v>961.88</v>
      </c>
      <c r="I337" s="234"/>
      <c r="J337" s="230"/>
      <c r="K337" s="230"/>
      <c r="L337" s="235"/>
      <c r="M337" s="236"/>
      <c r="N337" s="237"/>
      <c r="O337" s="237"/>
      <c r="P337" s="237"/>
      <c r="Q337" s="237"/>
      <c r="R337" s="237"/>
      <c r="S337" s="237"/>
      <c r="T337" s="238"/>
      <c r="AT337" s="239" t="s">
        <v>156</v>
      </c>
      <c r="AU337" s="239" t="s">
        <v>90</v>
      </c>
      <c r="AV337" s="15" t="s">
        <v>152</v>
      </c>
      <c r="AW337" s="15" t="s">
        <v>38</v>
      </c>
      <c r="AX337" s="15" t="s">
        <v>40</v>
      </c>
      <c r="AY337" s="239" t="s">
        <v>146</v>
      </c>
    </row>
    <row r="338" spans="1:65" s="2" customFormat="1" ht="16.5" customHeight="1">
      <c r="A338" s="37"/>
      <c r="B338" s="38"/>
      <c r="C338" s="191" t="s">
        <v>400</v>
      </c>
      <c r="D338" s="191" t="s">
        <v>148</v>
      </c>
      <c r="E338" s="192" t="s">
        <v>401</v>
      </c>
      <c r="F338" s="193" t="s">
        <v>402</v>
      </c>
      <c r="G338" s="194" t="s">
        <v>101</v>
      </c>
      <c r="H338" s="195">
        <v>1923.76</v>
      </c>
      <c r="I338" s="196"/>
      <c r="J338" s="197">
        <f>ROUND(I338*H338,2)</f>
        <v>0</v>
      </c>
      <c r="K338" s="193" t="s">
        <v>151</v>
      </c>
      <c r="L338" s="42"/>
      <c r="M338" s="198" t="s">
        <v>32</v>
      </c>
      <c r="N338" s="199" t="s">
        <v>52</v>
      </c>
      <c r="O338" s="67"/>
      <c r="P338" s="200">
        <f>O338*H338</f>
        <v>0</v>
      </c>
      <c r="Q338" s="200">
        <v>0</v>
      </c>
      <c r="R338" s="200">
        <f>Q338*H338</f>
        <v>0</v>
      </c>
      <c r="S338" s="200">
        <v>0</v>
      </c>
      <c r="T338" s="201">
        <f>S338*H338</f>
        <v>0</v>
      </c>
      <c r="U338" s="37"/>
      <c r="V338" s="37"/>
      <c r="W338" s="37"/>
      <c r="X338" s="37"/>
      <c r="Y338" s="37"/>
      <c r="Z338" s="37"/>
      <c r="AA338" s="37"/>
      <c r="AB338" s="37"/>
      <c r="AC338" s="37"/>
      <c r="AD338" s="37"/>
      <c r="AE338" s="37"/>
      <c r="AR338" s="202" t="s">
        <v>152</v>
      </c>
      <c r="AT338" s="202" t="s">
        <v>148</v>
      </c>
      <c r="AU338" s="202" t="s">
        <v>90</v>
      </c>
      <c r="AY338" s="19" t="s">
        <v>146</v>
      </c>
      <c r="BE338" s="203">
        <f>IF(N338="základní",J338,0)</f>
        <v>0</v>
      </c>
      <c r="BF338" s="203">
        <f>IF(N338="snížená",J338,0)</f>
        <v>0</v>
      </c>
      <c r="BG338" s="203">
        <f>IF(N338="zákl. přenesená",J338,0)</f>
        <v>0</v>
      </c>
      <c r="BH338" s="203">
        <f>IF(N338="sníž. přenesená",J338,0)</f>
        <v>0</v>
      </c>
      <c r="BI338" s="203">
        <f>IF(N338="nulová",J338,0)</f>
        <v>0</v>
      </c>
      <c r="BJ338" s="19" t="s">
        <v>40</v>
      </c>
      <c r="BK338" s="203">
        <f>ROUND(I338*H338,2)</f>
        <v>0</v>
      </c>
      <c r="BL338" s="19" t="s">
        <v>152</v>
      </c>
      <c r="BM338" s="202" t="s">
        <v>403</v>
      </c>
    </row>
    <row r="339" spans="1:65" s="13" customFormat="1" ht="10.199999999999999">
      <c r="B339" s="208"/>
      <c r="C339" s="209"/>
      <c r="D339" s="204" t="s">
        <v>156</v>
      </c>
      <c r="E339" s="210" t="s">
        <v>32</v>
      </c>
      <c r="F339" s="211" t="s">
        <v>198</v>
      </c>
      <c r="G339" s="209"/>
      <c r="H339" s="210" t="s">
        <v>32</v>
      </c>
      <c r="I339" s="212"/>
      <c r="J339" s="209"/>
      <c r="K339" s="209"/>
      <c r="L339" s="213"/>
      <c r="M339" s="214"/>
      <c r="N339" s="215"/>
      <c r="O339" s="215"/>
      <c r="P339" s="215"/>
      <c r="Q339" s="215"/>
      <c r="R339" s="215"/>
      <c r="S339" s="215"/>
      <c r="T339" s="216"/>
      <c r="AT339" s="217" t="s">
        <v>156</v>
      </c>
      <c r="AU339" s="217" t="s">
        <v>90</v>
      </c>
      <c r="AV339" s="13" t="s">
        <v>40</v>
      </c>
      <c r="AW339" s="13" t="s">
        <v>38</v>
      </c>
      <c r="AX339" s="13" t="s">
        <v>81</v>
      </c>
      <c r="AY339" s="217" t="s">
        <v>146</v>
      </c>
    </row>
    <row r="340" spans="1:65" s="13" customFormat="1" ht="10.199999999999999">
      <c r="B340" s="208"/>
      <c r="C340" s="209"/>
      <c r="D340" s="204" t="s">
        <v>156</v>
      </c>
      <c r="E340" s="210" t="s">
        <v>32</v>
      </c>
      <c r="F340" s="211" t="s">
        <v>157</v>
      </c>
      <c r="G340" s="209"/>
      <c r="H340" s="210" t="s">
        <v>32</v>
      </c>
      <c r="I340" s="212"/>
      <c r="J340" s="209"/>
      <c r="K340" s="209"/>
      <c r="L340" s="213"/>
      <c r="M340" s="214"/>
      <c r="N340" s="215"/>
      <c r="O340" s="215"/>
      <c r="P340" s="215"/>
      <c r="Q340" s="215"/>
      <c r="R340" s="215"/>
      <c r="S340" s="215"/>
      <c r="T340" s="216"/>
      <c r="AT340" s="217" t="s">
        <v>156</v>
      </c>
      <c r="AU340" s="217" t="s">
        <v>90</v>
      </c>
      <c r="AV340" s="13" t="s">
        <v>40</v>
      </c>
      <c r="AW340" s="13" t="s">
        <v>38</v>
      </c>
      <c r="AX340" s="13" t="s">
        <v>81</v>
      </c>
      <c r="AY340" s="217" t="s">
        <v>146</v>
      </c>
    </row>
    <row r="341" spans="1:65" s="13" customFormat="1" ht="10.199999999999999">
      <c r="B341" s="208"/>
      <c r="C341" s="209"/>
      <c r="D341" s="204" t="s">
        <v>156</v>
      </c>
      <c r="E341" s="210" t="s">
        <v>32</v>
      </c>
      <c r="F341" s="211" t="s">
        <v>199</v>
      </c>
      <c r="G341" s="209"/>
      <c r="H341" s="210" t="s">
        <v>32</v>
      </c>
      <c r="I341" s="212"/>
      <c r="J341" s="209"/>
      <c r="K341" s="209"/>
      <c r="L341" s="213"/>
      <c r="M341" s="214"/>
      <c r="N341" s="215"/>
      <c r="O341" s="215"/>
      <c r="P341" s="215"/>
      <c r="Q341" s="215"/>
      <c r="R341" s="215"/>
      <c r="S341" s="215"/>
      <c r="T341" s="216"/>
      <c r="AT341" s="217" t="s">
        <v>156</v>
      </c>
      <c r="AU341" s="217" t="s">
        <v>90</v>
      </c>
      <c r="AV341" s="13" t="s">
        <v>40</v>
      </c>
      <c r="AW341" s="13" t="s">
        <v>38</v>
      </c>
      <c r="AX341" s="13" t="s">
        <v>81</v>
      </c>
      <c r="AY341" s="217" t="s">
        <v>146</v>
      </c>
    </row>
    <row r="342" spans="1:65" s="14" customFormat="1" ht="10.199999999999999">
      <c r="B342" s="218"/>
      <c r="C342" s="219"/>
      <c r="D342" s="204" t="s">
        <v>156</v>
      </c>
      <c r="E342" s="220" t="s">
        <v>32</v>
      </c>
      <c r="F342" s="221" t="s">
        <v>320</v>
      </c>
      <c r="G342" s="219"/>
      <c r="H342" s="222">
        <v>953.37</v>
      </c>
      <c r="I342" s="223"/>
      <c r="J342" s="219"/>
      <c r="K342" s="219"/>
      <c r="L342" s="224"/>
      <c r="M342" s="225"/>
      <c r="N342" s="226"/>
      <c r="O342" s="226"/>
      <c r="P342" s="226"/>
      <c r="Q342" s="226"/>
      <c r="R342" s="226"/>
      <c r="S342" s="226"/>
      <c r="T342" s="227"/>
      <c r="AT342" s="228" t="s">
        <v>156</v>
      </c>
      <c r="AU342" s="228" t="s">
        <v>90</v>
      </c>
      <c r="AV342" s="14" t="s">
        <v>90</v>
      </c>
      <c r="AW342" s="14" t="s">
        <v>38</v>
      </c>
      <c r="AX342" s="14" t="s">
        <v>81</v>
      </c>
      <c r="AY342" s="228" t="s">
        <v>146</v>
      </c>
    </row>
    <row r="343" spans="1:65" s="14" customFormat="1" ht="10.199999999999999">
      <c r="B343" s="218"/>
      <c r="C343" s="219"/>
      <c r="D343" s="204" t="s">
        <v>156</v>
      </c>
      <c r="E343" s="220" t="s">
        <v>32</v>
      </c>
      <c r="F343" s="221" t="s">
        <v>321</v>
      </c>
      <c r="G343" s="219"/>
      <c r="H343" s="222">
        <v>8.51</v>
      </c>
      <c r="I343" s="223"/>
      <c r="J343" s="219"/>
      <c r="K343" s="219"/>
      <c r="L343" s="224"/>
      <c r="M343" s="225"/>
      <c r="N343" s="226"/>
      <c r="O343" s="226"/>
      <c r="P343" s="226"/>
      <c r="Q343" s="226"/>
      <c r="R343" s="226"/>
      <c r="S343" s="226"/>
      <c r="T343" s="227"/>
      <c r="AT343" s="228" t="s">
        <v>156</v>
      </c>
      <c r="AU343" s="228" t="s">
        <v>90</v>
      </c>
      <c r="AV343" s="14" t="s">
        <v>90</v>
      </c>
      <c r="AW343" s="14" t="s">
        <v>38</v>
      </c>
      <c r="AX343" s="14" t="s">
        <v>81</v>
      </c>
      <c r="AY343" s="228" t="s">
        <v>146</v>
      </c>
    </row>
    <row r="344" spans="1:65" s="16" customFormat="1" ht="10.199999999999999">
      <c r="B344" s="250"/>
      <c r="C344" s="251"/>
      <c r="D344" s="204" t="s">
        <v>156</v>
      </c>
      <c r="E344" s="252" t="s">
        <v>32</v>
      </c>
      <c r="F344" s="253" t="s">
        <v>404</v>
      </c>
      <c r="G344" s="251"/>
      <c r="H344" s="254">
        <v>961.88</v>
      </c>
      <c r="I344" s="255"/>
      <c r="J344" s="251"/>
      <c r="K344" s="251"/>
      <c r="L344" s="256"/>
      <c r="M344" s="257"/>
      <c r="N344" s="258"/>
      <c r="O344" s="258"/>
      <c r="P344" s="258"/>
      <c r="Q344" s="258"/>
      <c r="R344" s="258"/>
      <c r="S344" s="258"/>
      <c r="T344" s="259"/>
      <c r="AT344" s="260" t="s">
        <v>156</v>
      </c>
      <c r="AU344" s="260" t="s">
        <v>90</v>
      </c>
      <c r="AV344" s="16" t="s">
        <v>98</v>
      </c>
      <c r="AW344" s="16" t="s">
        <v>38</v>
      </c>
      <c r="AX344" s="16" t="s">
        <v>81</v>
      </c>
      <c r="AY344" s="260" t="s">
        <v>146</v>
      </c>
    </row>
    <row r="345" spans="1:65" s="14" customFormat="1" ht="10.199999999999999">
      <c r="B345" s="218"/>
      <c r="C345" s="219"/>
      <c r="D345" s="204" t="s">
        <v>156</v>
      </c>
      <c r="E345" s="220" t="s">
        <v>32</v>
      </c>
      <c r="F345" s="221" t="s">
        <v>320</v>
      </c>
      <c r="G345" s="219"/>
      <c r="H345" s="222">
        <v>953.37</v>
      </c>
      <c r="I345" s="223"/>
      <c r="J345" s="219"/>
      <c r="K345" s="219"/>
      <c r="L345" s="224"/>
      <c r="M345" s="225"/>
      <c r="N345" s="226"/>
      <c r="O345" s="226"/>
      <c r="P345" s="226"/>
      <c r="Q345" s="226"/>
      <c r="R345" s="226"/>
      <c r="S345" s="226"/>
      <c r="T345" s="227"/>
      <c r="AT345" s="228" t="s">
        <v>156</v>
      </c>
      <c r="AU345" s="228" t="s">
        <v>90</v>
      </c>
      <c r="AV345" s="14" t="s">
        <v>90</v>
      </c>
      <c r="AW345" s="14" t="s">
        <v>38</v>
      </c>
      <c r="AX345" s="14" t="s">
        <v>81</v>
      </c>
      <c r="AY345" s="228" t="s">
        <v>146</v>
      </c>
    </row>
    <row r="346" spans="1:65" s="14" customFormat="1" ht="10.199999999999999">
      <c r="B346" s="218"/>
      <c r="C346" s="219"/>
      <c r="D346" s="204" t="s">
        <v>156</v>
      </c>
      <c r="E346" s="220" t="s">
        <v>32</v>
      </c>
      <c r="F346" s="221" t="s">
        <v>321</v>
      </c>
      <c r="G346" s="219"/>
      <c r="H346" s="222">
        <v>8.51</v>
      </c>
      <c r="I346" s="223"/>
      <c r="J346" s="219"/>
      <c r="K346" s="219"/>
      <c r="L346" s="224"/>
      <c r="M346" s="225"/>
      <c r="N346" s="226"/>
      <c r="O346" s="226"/>
      <c r="P346" s="226"/>
      <c r="Q346" s="226"/>
      <c r="R346" s="226"/>
      <c r="S346" s="226"/>
      <c r="T346" s="227"/>
      <c r="AT346" s="228" t="s">
        <v>156</v>
      </c>
      <c r="AU346" s="228" t="s">
        <v>90</v>
      </c>
      <c r="AV346" s="14" t="s">
        <v>90</v>
      </c>
      <c r="AW346" s="14" t="s">
        <v>38</v>
      </c>
      <c r="AX346" s="14" t="s">
        <v>81</v>
      </c>
      <c r="AY346" s="228" t="s">
        <v>146</v>
      </c>
    </row>
    <row r="347" spans="1:65" s="16" customFormat="1" ht="10.199999999999999">
      <c r="B347" s="250"/>
      <c r="C347" s="251"/>
      <c r="D347" s="204" t="s">
        <v>156</v>
      </c>
      <c r="E347" s="252" t="s">
        <v>32</v>
      </c>
      <c r="F347" s="253" t="s">
        <v>405</v>
      </c>
      <c r="G347" s="251"/>
      <c r="H347" s="254">
        <v>961.88</v>
      </c>
      <c r="I347" s="255"/>
      <c r="J347" s="251"/>
      <c r="K347" s="251"/>
      <c r="L347" s="256"/>
      <c r="M347" s="257"/>
      <c r="N347" s="258"/>
      <c r="O347" s="258"/>
      <c r="P347" s="258"/>
      <c r="Q347" s="258"/>
      <c r="R347" s="258"/>
      <c r="S347" s="258"/>
      <c r="T347" s="259"/>
      <c r="AT347" s="260" t="s">
        <v>156</v>
      </c>
      <c r="AU347" s="260" t="s">
        <v>90</v>
      </c>
      <c r="AV347" s="16" t="s">
        <v>98</v>
      </c>
      <c r="AW347" s="16" t="s">
        <v>38</v>
      </c>
      <c r="AX347" s="16" t="s">
        <v>81</v>
      </c>
      <c r="AY347" s="260" t="s">
        <v>146</v>
      </c>
    </row>
    <row r="348" spans="1:65" s="15" customFormat="1" ht="10.199999999999999">
      <c r="B348" s="229"/>
      <c r="C348" s="230"/>
      <c r="D348" s="204" t="s">
        <v>156</v>
      </c>
      <c r="E348" s="231" t="s">
        <v>32</v>
      </c>
      <c r="F348" s="232" t="s">
        <v>159</v>
      </c>
      <c r="G348" s="230"/>
      <c r="H348" s="233">
        <v>1923.76</v>
      </c>
      <c r="I348" s="234"/>
      <c r="J348" s="230"/>
      <c r="K348" s="230"/>
      <c r="L348" s="235"/>
      <c r="M348" s="236"/>
      <c r="N348" s="237"/>
      <c r="O348" s="237"/>
      <c r="P348" s="237"/>
      <c r="Q348" s="237"/>
      <c r="R348" s="237"/>
      <c r="S348" s="237"/>
      <c r="T348" s="238"/>
      <c r="AT348" s="239" t="s">
        <v>156</v>
      </c>
      <c r="AU348" s="239" t="s">
        <v>90</v>
      </c>
      <c r="AV348" s="15" t="s">
        <v>152</v>
      </c>
      <c r="AW348" s="15" t="s">
        <v>38</v>
      </c>
      <c r="AX348" s="15" t="s">
        <v>40</v>
      </c>
      <c r="AY348" s="239" t="s">
        <v>146</v>
      </c>
    </row>
    <row r="349" spans="1:65" s="2" customFormat="1" ht="21.75" customHeight="1">
      <c r="A349" s="37"/>
      <c r="B349" s="38"/>
      <c r="C349" s="191" t="s">
        <v>406</v>
      </c>
      <c r="D349" s="191" t="s">
        <v>148</v>
      </c>
      <c r="E349" s="192" t="s">
        <v>407</v>
      </c>
      <c r="F349" s="193" t="s">
        <v>408</v>
      </c>
      <c r="G349" s="194" t="s">
        <v>101</v>
      </c>
      <c r="H349" s="195">
        <v>970.39</v>
      </c>
      <c r="I349" s="196"/>
      <c r="J349" s="197">
        <f>ROUND(I349*H349,2)</f>
        <v>0</v>
      </c>
      <c r="K349" s="193" t="s">
        <v>151</v>
      </c>
      <c r="L349" s="42"/>
      <c r="M349" s="198" t="s">
        <v>32</v>
      </c>
      <c r="N349" s="199" t="s">
        <v>52</v>
      </c>
      <c r="O349" s="67"/>
      <c r="P349" s="200">
        <f>O349*H349</f>
        <v>0</v>
      </c>
      <c r="Q349" s="200">
        <v>0</v>
      </c>
      <c r="R349" s="200">
        <f>Q349*H349</f>
        <v>0</v>
      </c>
      <c r="S349" s="200">
        <v>0</v>
      </c>
      <c r="T349" s="201">
        <f>S349*H349</f>
        <v>0</v>
      </c>
      <c r="U349" s="37"/>
      <c r="V349" s="37"/>
      <c r="W349" s="37"/>
      <c r="X349" s="37"/>
      <c r="Y349" s="37"/>
      <c r="Z349" s="37"/>
      <c r="AA349" s="37"/>
      <c r="AB349" s="37"/>
      <c r="AC349" s="37"/>
      <c r="AD349" s="37"/>
      <c r="AE349" s="37"/>
      <c r="AR349" s="202" t="s">
        <v>152</v>
      </c>
      <c r="AT349" s="202" t="s">
        <v>148</v>
      </c>
      <c r="AU349" s="202" t="s">
        <v>90</v>
      </c>
      <c r="AY349" s="19" t="s">
        <v>146</v>
      </c>
      <c r="BE349" s="203">
        <f>IF(N349="základní",J349,0)</f>
        <v>0</v>
      </c>
      <c r="BF349" s="203">
        <f>IF(N349="snížená",J349,0)</f>
        <v>0</v>
      </c>
      <c r="BG349" s="203">
        <f>IF(N349="zákl. přenesená",J349,0)</f>
        <v>0</v>
      </c>
      <c r="BH349" s="203">
        <f>IF(N349="sníž. přenesená",J349,0)</f>
        <v>0</v>
      </c>
      <c r="BI349" s="203">
        <f>IF(N349="nulová",J349,0)</f>
        <v>0</v>
      </c>
      <c r="BJ349" s="19" t="s">
        <v>40</v>
      </c>
      <c r="BK349" s="203">
        <f>ROUND(I349*H349,2)</f>
        <v>0</v>
      </c>
      <c r="BL349" s="19" t="s">
        <v>152</v>
      </c>
      <c r="BM349" s="202" t="s">
        <v>409</v>
      </c>
    </row>
    <row r="350" spans="1:65" s="2" customFormat="1" ht="28.8">
      <c r="A350" s="37"/>
      <c r="B350" s="38"/>
      <c r="C350" s="39"/>
      <c r="D350" s="204" t="s">
        <v>154</v>
      </c>
      <c r="E350" s="39"/>
      <c r="F350" s="205" t="s">
        <v>410</v>
      </c>
      <c r="G350" s="39"/>
      <c r="H350" s="39"/>
      <c r="I350" s="112"/>
      <c r="J350" s="39"/>
      <c r="K350" s="39"/>
      <c r="L350" s="42"/>
      <c r="M350" s="206"/>
      <c r="N350" s="207"/>
      <c r="O350" s="67"/>
      <c r="P350" s="67"/>
      <c r="Q350" s="67"/>
      <c r="R350" s="67"/>
      <c r="S350" s="67"/>
      <c r="T350" s="68"/>
      <c r="U350" s="37"/>
      <c r="V350" s="37"/>
      <c r="W350" s="37"/>
      <c r="X350" s="37"/>
      <c r="Y350" s="37"/>
      <c r="Z350" s="37"/>
      <c r="AA350" s="37"/>
      <c r="AB350" s="37"/>
      <c r="AC350" s="37"/>
      <c r="AD350" s="37"/>
      <c r="AE350" s="37"/>
      <c r="AT350" s="19" t="s">
        <v>154</v>
      </c>
      <c r="AU350" s="19" t="s">
        <v>90</v>
      </c>
    </row>
    <row r="351" spans="1:65" s="13" customFormat="1" ht="10.199999999999999">
      <c r="B351" s="208"/>
      <c r="C351" s="209"/>
      <c r="D351" s="204" t="s">
        <v>156</v>
      </c>
      <c r="E351" s="210" t="s">
        <v>32</v>
      </c>
      <c r="F351" s="211" t="s">
        <v>198</v>
      </c>
      <c r="G351" s="209"/>
      <c r="H351" s="210" t="s">
        <v>32</v>
      </c>
      <c r="I351" s="212"/>
      <c r="J351" s="209"/>
      <c r="K351" s="209"/>
      <c r="L351" s="213"/>
      <c r="M351" s="214"/>
      <c r="N351" s="215"/>
      <c r="O351" s="215"/>
      <c r="P351" s="215"/>
      <c r="Q351" s="215"/>
      <c r="R351" s="215"/>
      <c r="S351" s="215"/>
      <c r="T351" s="216"/>
      <c r="AT351" s="217" t="s">
        <v>156</v>
      </c>
      <c r="AU351" s="217" t="s">
        <v>90</v>
      </c>
      <c r="AV351" s="13" t="s">
        <v>40</v>
      </c>
      <c r="AW351" s="13" t="s">
        <v>38</v>
      </c>
      <c r="AX351" s="13" t="s">
        <v>81</v>
      </c>
      <c r="AY351" s="217" t="s">
        <v>146</v>
      </c>
    </row>
    <row r="352" spans="1:65" s="13" customFormat="1" ht="10.199999999999999">
      <c r="B352" s="208"/>
      <c r="C352" s="209"/>
      <c r="D352" s="204" t="s">
        <v>156</v>
      </c>
      <c r="E352" s="210" t="s">
        <v>32</v>
      </c>
      <c r="F352" s="211" t="s">
        <v>157</v>
      </c>
      <c r="G352" s="209"/>
      <c r="H352" s="210" t="s">
        <v>32</v>
      </c>
      <c r="I352" s="212"/>
      <c r="J352" s="209"/>
      <c r="K352" s="209"/>
      <c r="L352" s="213"/>
      <c r="M352" s="214"/>
      <c r="N352" s="215"/>
      <c r="O352" s="215"/>
      <c r="P352" s="215"/>
      <c r="Q352" s="215"/>
      <c r="R352" s="215"/>
      <c r="S352" s="215"/>
      <c r="T352" s="216"/>
      <c r="AT352" s="217" t="s">
        <v>156</v>
      </c>
      <c r="AU352" s="217" t="s">
        <v>90</v>
      </c>
      <c r="AV352" s="13" t="s">
        <v>40</v>
      </c>
      <c r="AW352" s="13" t="s">
        <v>38</v>
      </c>
      <c r="AX352" s="13" t="s">
        <v>81</v>
      </c>
      <c r="AY352" s="217" t="s">
        <v>146</v>
      </c>
    </row>
    <row r="353" spans="1:65" s="13" customFormat="1" ht="10.199999999999999">
      <c r="B353" s="208"/>
      <c r="C353" s="209"/>
      <c r="D353" s="204" t="s">
        <v>156</v>
      </c>
      <c r="E353" s="210" t="s">
        <v>32</v>
      </c>
      <c r="F353" s="211" t="s">
        <v>199</v>
      </c>
      <c r="G353" s="209"/>
      <c r="H353" s="210" t="s">
        <v>32</v>
      </c>
      <c r="I353" s="212"/>
      <c r="J353" s="209"/>
      <c r="K353" s="209"/>
      <c r="L353" s="213"/>
      <c r="M353" s="214"/>
      <c r="N353" s="215"/>
      <c r="O353" s="215"/>
      <c r="P353" s="215"/>
      <c r="Q353" s="215"/>
      <c r="R353" s="215"/>
      <c r="S353" s="215"/>
      <c r="T353" s="216"/>
      <c r="AT353" s="217" t="s">
        <v>156</v>
      </c>
      <c r="AU353" s="217" t="s">
        <v>90</v>
      </c>
      <c r="AV353" s="13" t="s">
        <v>40</v>
      </c>
      <c r="AW353" s="13" t="s">
        <v>38</v>
      </c>
      <c r="AX353" s="13" t="s">
        <v>81</v>
      </c>
      <c r="AY353" s="217" t="s">
        <v>146</v>
      </c>
    </row>
    <row r="354" spans="1:65" s="14" customFormat="1" ht="10.199999999999999">
      <c r="B354" s="218"/>
      <c r="C354" s="219"/>
      <c r="D354" s="204" t="s">
        <v>156</v>
      </c>
      <c r="E354" s="220" t="s">
        <v>32</v>
      </c>
      <c r="F354" s="221" t="s">
        <v>320</v>
      </c>
      <c r="G354" s="219"/>
      <c r="H354" s="222">
        <v>953.37</v>
      </c>
      <c r="I354" s="223"/>
      <c r="J354" s="219"/>
      <c r="K354" s="219"/>
      <c r="L354" s="224"/>
      <c r="M354" s="225"/>
      <c r="N354" s="226"/>
      <c r="O354" s="226"/>
      <c r="P354" s="226"/>
      <c r="Q354" s="226"/>
      <c r="R354" s="226"/>
      <c r="S354" s="226"/>
      <c r="T354" s="227"/>
      <c r="AT354" s="228" t="s">
        <v>156</v>
      </c>
      <c r="AU354" s="228" t="s">
        <v>90</v>
      </c>
      <c r="AV354" s="14" t="s">
        <v>90</v>
      </c>
      <c r="AW354" s="14" t="s">
        <v>38</v>
      </c>
      <c r="AX354" s="14" t="s">
        <v>81</v>
      </c>
      <c r="AY354" s="228" t="s">
        <v>146</v>
      </c>
    </row>
    <row r="355" spans="1:65" s="14" customFormat="1" ht="10.199999999999999">
      <c r="B355" s="218"/>
      <c r="C355" s="219"/>
      <c r="D355" s="204" t="s">
        <v>156</v>
      </c>
      <c r="E355" s="220" t="s">
        <v>32</v>
      </c>
      <c r="F355" s="221" t="s">
        <v>411</v>
      </c>
      <c r="G355" s="219"/>
      <c r="H355" s="222">
        <v>17.02</v>
      </c>
      <c r="I355" s="223"/>
      <c r="J355" s="219"/>
      <c r="K355" s="219"/>
      <c r="L355" s="224"/>
      <c r="M355" s="225"/>
      <c r="N355" s="226"/>
      <c r="O355" s="226"/>
      <c r="P355" s="226"/>
      <c r="Q355" s="226"/>
      <c r="R355" s="226"/>
      <c r="S355" s="226"/>
      <c r="T355" s="227"/>
      <c r="AT355" s="228" t="s">
        <v>156</v>
      </c>
      <c r="AU355" s="228" t="s">
        <v>90</v>
      </c>
      <c r="AV355" s="14" t="s">
        <v>90</v>
      </c>
      <c r="AW355" s="14" t="s">
        <v>38</v>
      </c>
      <c r="AX355" s="14" t="s">
        <v>81</v>
      </c>
      <c r="AY355" s="228" t="s">
        <v>146</v>
      </c>
    </row>
    <row r="356" spans="1:65" s="15" customFormat="1" ht="10.199999999999999">
      <c r="B356" s="229"/>
      <c r="C356" s="230"/>
      <c r="D356" s="204" t="s">
        <v>156</v>
      </c>
      <c r="E356" s="231" t="s">
        <v>32</v>
      </c>
      <c r="F356" s="232" t="s">
        <v>159</v>
      </c>
      <c r="G356" s="230"/>
      <c r="H356" s="233">
        <v>970.39</v>
      </c>
      <c r="I356" s="234"/>
      <c r="J356" s="230"/>
      <c r="K356" s="230"/>
      <c r="L356" s="235"/>
      <c r="M356" s="236"/>
      <c r="N356" s="237"/>
      <c r="O356" s="237"/>
      <c r="P356" s="237"/>
      <c r="Q356" s="237"/>
      <c r="R356" s="237"/>
      <c r="S356" s="237"/>
      <c r="T356" s="238"/>
      <c r="AT356" s="239" t="s">
        <v>156</v>
      </c>
      <c r="AU356" s="239" t="s">
        <v>90</v>
      </c>
      <c r="AV356" s="15" t="s">
        <v>152</v>
      </c>
      <c r="AW356" s="15" t="s">
        <v>38</v>
      </c>
      <c r="AX356" s="15" t="s">
        <v>40</v>
      </c>
      <c r="AY356" s="239" t="s">
        <v>146</v>
      </c>
    </row>
    <row r="357" spans="1:65" s="2" customFormat="1" ht="21.75" customHeight="1">
      <c r="A357" s="37"/>
      <c r="B357" s="38"/>
      <c r="C357" s="191" t="s">
        <v>412</v>
      </c>
      <c r="D357" s="191" t="s">
        <v>148</v>
      </c>
      <c r="E357" s="192" t="s">
        <v>413</v>
      </c>
      <c r="F357" s="193" t="s">
        <v>414</v>
      </c>
      <c r="G357" s="194" t="s">
        <v>101</v>
      </c>
      <c r="H357" s="195">
        <v>961.88</v>
      </c>
      <c r="I357" s="196"/>
      <c r="J357" s="197">
        <f>ROUND(I357*H357,2)</f>
        <v>0</v>
      </c>
      <c r="K357" s="193" t="s">
        <v>151</v>
      </c>
      <c r="L357" s="42"/>
      <c r="M357" s="198" t="s">
        <v>32</v>
      </c>
      <c r="N357" s="199" t="s">
        <v>52</v>
      </c>
      <c r="O357" s="67"/>
      <c r="P357" s="200">
        <f>O357*H357</f>
        <v>0</v>
      </c>
      <c r="Q357" s="200">
        <v>0</v>
      </c>
      <c r="R357" s="200">
        <f>Q357*H357</f>
        <v>0</v>
      </c>
      <c r="S357" s="200">
        <v>0</v>
      </c>
      <c r="T357" s="201">
        <f>S357*H357</f>
        <v>0</v>
      </c>
      <c r="U357" s="37"/>
      <c r="V357" s="37"/>
      <c r="W357" s="37"/>
      <c r="X357" s="37"/>
      <c r="Y357" s="37"/>
      <c r="Z357" s="37"/>
      <c r="AA357" s="37"/>
      <c r="AB357" s="37"/>
      <c r="AC357" s="37"/>
      <c r="AD357" s="37"/>
      <c r="AE357" s="37"/>
      <c r="AR357" s="202" t="s">
        <v>152</v>
      </c>
      <c r="AT357" s="202" t="s">
        <v>148</v>
      </c>
      <c r="AU357" s="202" t="s">
        <v>90</v>
      </c>
      <c r="AY357" s="19" t="s">
        <v>146</v>
      </c>
      <c r="BE357" s="203">
        <f>IF(N357="základní",J357,0)</f>
        <v>0</v>
      </c>
      <c r="BF357" s="203">
        <f>IF(N357="snížená",J357,0)</f>
        <v>0</v>
      </c>
      <c r="BG357" s="203">
        <f>IF(N357="zákl. přenesená",J357,0)</f>
        <v>0</v>
      </c>
      <c r="BH357" s="203">
        <f>IF(N357="sníž. přenesená",J357,0)</f>
        <v>0</v>
      </c>
      <c r="BI357" s="203">
        <f>IF(N357="nulová",J357,0)</f>
        <v>0</v>
      </c>
      <c r="BJ357" s="19" t="s">
        <v>40</v>
      </c>
      <c r="BK357" s="203">
        <f>ROUND(I357*H357,2)</f>
        <v>0</v>
      </c>
      <c r="BL357" s="19" t="s">
        <v>152</v>
      </c>
      <c r="BM357" s="202" t="s">
        <v>415</v>
      </c>
    </row>
    <row r="358" spans="1:65" s="2" customFormat="1" ht="28.8">
      <c r="A358" s="37"/>
      <c r="B358" s="38"/>
      <c r="C358" s="39"/>
      <c r="D358" s="204" t="s">
        <v>154</v>
      </c>
      <c r="E358" s="39"/>
      <c r="F358" s="205" t="s">
        <v>416</v>
      </c>
      <c r="G358" s="39"/>
      <c r="H358" s="39"/>
      <c r="I358" s="112"/>
      <c r="J358" s="39"/>
      <c r="K358" s="39"/>
      <c r="L358" s="42"/>
      <c r="M358" s="206"/>
      <c r="N358" s="207"/>
      <c r="O358" s="67"/>
      <c r="P358" s="67"/>
      <c r="Q358" s="67"/>
      <c r="R358" s="67"/>
      <c r="S358" s="67"/>
      <c r="T358" s="68"/>
      <c r="U358" s="37"/>
      <c r="V358" s="37"/>
      <c r="W358" s="37"/>
      <c r="X358" s="37"/>
      <c r="Y358" s="37"/>
      <c r="Z358" s="37"/>
      <c r="AA358" s="37"/>
      <c r="AB358" s="37"/>
      <c r="AC358" s="37"/>
      <c r="AD358" s="37"/>
      <c r="AE358" s="37"/>
      <c r="AT358" s="19" t="s">
        <v>154</v>
      </c>
      <c r="AU358" s="19" t="s">
        <v>90</v>
      </c>
    </row>
    <row r="359" spans="1:65" s="13" customFormat="1" ht="10.199999999999999">
      <c r="B359" s="208"/>
      <c r="C359" s="209"/>
      <c r="D359" s="204" t="s">
        <v>156</v>
      </c>
      <c r="E359" s="210" t="s">
        <v>32</v>
      </c>
      <c r="F359" s="211" t="s">
        <v>198</v>
      </c>
      <c r="G359" s="209"/>
      <c r="H359" s="210" t="s">
        <v>32</v>
      </c>
      <c r="I359" s="212"/>
      <c r="J359" s="209"/>
      <c r="K359" s="209"/>
      <c r="L359" s="213"/>
      <c r="M359" s="214"/>
      <c r="N359" s="215"/>
      <c r="O359" s="215"/>
      <c r="P359" s="215"/>
      <c r="Q359" s="215"/>
      <c r="R359" s="215"/>
      <c r="S359" s="215"/>
      <c r="T359" s="216"/>
      <c r="AT359" s="217" t="s">
        <v>156</v>
      </c>
      <c r="AU359" s="217" t="s">
        <v>90</v>
      </c>
      <c r="AV359" s="13" t="s">
        <v>40</v>
      </c>
      <c r="AW359" s="13" t="s">
        <v>38</v>
      </c>
      <c r="AX359" s="13" t="s">
        <v>81</v>
      </c>
      <c r="AY359" s="217" t="s">
        <v>146</v>
      </c>
    </row>
    <row r="360" spans="1:65" s="13" customFormat="1" ht="10.199999999999999">
      <c r="B360" s="208"/>
      <c r="C360" s="209"/>
      <c r="D360" s="204" t="s">
        <v>156</v>
      </c>
      <c r="E360" s="210" t="s">
        <v>32</v>
      </c>
      <c r="F360" s="211" t="s">
        <v>157</v>
      </c>
      <c r="G360" s="209"/>
      <c r="H360" s="210" t="s">
        <v>32</v>
      </c>
      <c r="I360" s="212"/>
      <c r="J360" s="209"/>
      <c r="K360" s="209"/>
      <c r="L360" s="213"/>
      <c r="M360" s="214"/>
      <c r="N360" s="215"/>
      <c r="O360" s="215"/>
      <c r="P360" s="215"/>
      <c r="Q360" s="215"/>
      <c r="R360" s="215"/>
      <c r="S360" s="215"/>
      <c r="T360" s="216"/>
      <c r="AT360" s="217" t="s">
        <v>156</v>
      </c>
      <c r="AU360" s="217" t="s">
        <v>90</v>
      </c>
      <c r="AV360" s="13" t="s">
        <v>40</v>
      </c>
      <c r="AW360" s="13" t="s">
        <v>38</v>
      </c>
      <c r="AX360" s="13" t="s">
        <v>81</v>
      </c>
      <c r="AY360" s="217" t="s">
        <v>146</v>
      </c>
    </row>
    <row r="361" spans="1:65" s="13" customFormat="1" ht="10.199999999999999">
      <c r="B361" s="208"/>
      <c r="C361" s="209"/>
      <c r="D361" s="204" t="s">
        <v>156</v>
      </c>
      <c r="E361" s="210" t="s">
        <v>32</v>
      </c>
      <c r="F361" s="211" t="s">
        <v>199</v>
      </c>
      <c r="G361" s="209"/>
      <c r="H361" s="210" t="s">
        <v>32</v>
      </c>
      <c r="I361" s="212"/>
      <c r="J361" s="209"/>
      <c r="K361" s="209"/>
      <c r="L361" s="213"/>
      <c r="M361" s="214"/>
      <c r="N361" s="215"/>
      <c r="O361" s="215"/>
      <c r="P361" s="215"/>
      <c r="Q361" s="215"/>
      <c r="R361" s="215"/>
      <c r="S361" s="215"/>
      <c r="T361" s="216"/>
      <c r="AT361" s="217" t="s">
        <v>156</v>
      </c>
      <c r="AU361" s="217" t="s">
        <v>90</v>
      </c>
      <c r="AV361" s="13" t="s">
        <v>40</v>
      </c>
      <c r="AW361" s="13" t="s">
        <v>38</v>
      </c>
      <c r="AX361" s="13" t="s">
        <v>81</v>
      </c>
      <c r="AY361" s="217" t="s">
        <v>146</v>
      </c>
    </row>
    <row r="362" spans="1:65" s="14" customFormat="1" ht="10.199999999999999">
      <c r="B362" s="218"/>
      <c r="C362" s="219"/>
      <c r="D362" s="204" t="s">
        <v>156</v>
      </c>
      <c r="E362" s="220" t="s">
        <v>32</v>
      </c>
      <c r="F362" s="221" t="s">
        <v>320</v>
      </c>
      <c r="G362" s="219"/>
      <c r="H362" s="222">
        <v>953.37</v>
      </c>
      <c r="I362" s="223"/>
      <c r="J362" s="219"/>
      <c r="K362" s="219"/>
      <c r="L362" s="224"/>
      <c r="M362" s="225"/>
      <c r="N362" s="226"/>
      <c r="O362" s="226"/>
      <c r="P362" s="226"/>
      <c r="Q362" s="226"/>
      <c r="R362" s="226"/>
      <c r="S362" s="226"/>
      <c r="T362" s="227"/>
      <c r="AT362" s="228" t="s">
        <v>156</v>
      </c>
      <c r="AU362" s="228" t="s">
        <v>90</v>
      </c>
      <c r="AV362" s="14" t="s">
        <v>90</v>
      </c>
      <c r="AW362" s="14" t="s">
        <v>38</v>
      </c>
      <c r="AX362" s="14" t="s">
        <v>81</v>
      </c>
      <c r="AY362" s="228" t="s">
        <v>146</v>
      </c>
    </row>
    <row r="363" spans="1:65" s="14" customFormat="1" ht="10.199999999999999">
      <c r="B363" s="218"/>
      <c r="C363" s="219"/>
      <c r="D363" s="204" t="s">
        <v>156</v>
      </c>
      <c r="E363" s="220" t="s">
        <v>32</v>
      </c>
      <c r="F363" s="221" t="s">
        <v>321</v>
      </c>
      <c r="G363" s="219"/>
      <c r="H363" s="222">
        <v>8.51</v>
      </c>
      <c r="I363" s="223"/>
      <c r="J363" s="219"/>
      <c r="K363" s="219"/>
      <c r="L363" s="224"/>
      <c r="M363" s="225"/>
      <c r="N363" s="226"/>
      <c r="O363" s="226"/>
      <c r="P363" s="226"/>
      <c r="Q363" s="226"/>
      <c r="R363" s="226"/>
      <c r="S363" s="226"/>
      <c r="T363" s="227"/>
      <c r="AT363" s="228" t="s">
        <v>156</v>
      </c>
      <c r="AU363" s="228" t="s">
        <v>90</v>
      </c>
      <c r="AV363" s="14" t="s">
        <v>90</v>
      </c>
      <c r="AW363" s="14" t="s">
        <v>38</v>
      </c>
      <c r="AX363" s="14" t="s">
        <v>81</v>
      </c>
      <c r="AY363" s="228" t="s">
        <v>146</v>
      </c>
    </row>
    <row r="364" spans="1:65" s="15" customFormat="1" ht="10.199999999999999">
      <c r="B364" s="229"/>
      <c r="C364" s="230"/>
      <c r="D364" s="204" t="s">
        <v>156</v>
      </c>
      <c r="E364" s="231" t="s">
        <v>32</v>
      </c>
      <c r="F364" s="232" t="s">
        <v>159</v>
      </c>
      <c r="G364" s="230"/>
      <c r="H364" s="233">
        <v>961.88</v>
      </c>
      <c r="I364" s="234"/>
      <c r="J364" s="230"/>
      <c r="K364" s="230"/>
      <c r="L364" s="235"/>
      <c r="M364" s="236"/>
      <c r="N364" s="237"/>
      <c r="O364" s="237"/>
      <c r="P364" s="237"/>
      <c r="Q364" s="237"/>
      <c r="R364" s="237"/>
      <c r="S364" s="237"/>
      <c r="T364" s="238"/>
      <c r="AT364" s="239" t="s">
        <v>156</v>
      </c>
      <c r="AU364" s="239" t="s">
        <v>90</v>
      </c>
      <c r="AV364" s="15" t="s">
        <v>152</v>
      </c>
      <c r="AW364" s="15" t="s">
        <v>38</v>
      </c>
      <c r="AX364" s="15" t="s">
        <v>40</v>
      </c>
      <c r="AY364" s="239" t="s">
        <v>146</v>
      </c>
    </row>
    <row r="365" spans="1:65" s="12" customFormat="1" ht="22.8" customHeight="1">
      <c r="B365" s="175"/>
      <c r="C365" s="176"/>
      <c r="D365" s="177" t="s">
        <v>80</v>
      </c>
      <c r="E365" s="189" t="s">
        <v>181</v>
      </c>
      <c r="F365" s="189" t="s">
        <v>417</v>
      </c>
      <c r="G365" s="176"/>
      <c r="H365" s="176"/>
      <c r="I365" s="179"/>
      <c r="J365" s="190">
        <f>BK365</f>
        <v>0</v>
      </c>
      <c r="K365" s="176"/>
      <c r="L365" s="181"/>
      <c r="M365" s="182"/>
      <c r="N365" s="183"/>
      <c r="O365" s="183"/>
      <c r="P365" s="184">
        <f>SUM(P366:P371)</f>
        <v>0</v>
      </c>
      <c r="Q365" s="183"/>
      <c r="R365" s="184">
        <f>SUM(R366:R371)</f>
        <v>1.0286999999999999</v>
      </c>
      <c r="S365" s="183"/>
      <c r="T365" s="185">
        <f>SUM(T366:T371)</f>
        <v>0</v>
      </c>
      <c r="AR365" s="186" t="s">
        <v>40</v>
      </c>
      <c r="AT365" s="187" t="s">
        <v>80</v>
      </c>
      <c r="AU365" s="187" t="s">
        <v>40</v>
      </c>
      <c r="AY365" s="186" t="s">
        <v>146</v>
      </c>
      <c r="BK365" s="188">
        <f>SUM(BK366:BK371)</f>
        <v>0</v>
      </c>
    </row>
    <row r="366" spans="1:65" s="2" customFormat="1" ht="16.5" customHeight="1">
      <c r="A366" s="37"/>
      <c r="B366" s="38"/>
      <c r="C366" s="191" t="s">
        <v>418</v>
      </c>
      <c r="D366" s="191" t="s">
        <v>148</v>
      </c>
      <c r="E366" s="192" t="s">
        <v>419</v>
      </c>
      <c r="F366" s="193" t="s">
        <v>420</v>
      </c>
      <c r="G366" s="194" t="s">
        <v>101</v>
      </c>
      <c r="H366" s="195">
        <v>90</v>
      </c>
      <c r="I366" s="196"/>
      <c r="J366" s="197">
        <f>ROUND(I366*H366,2)</f>
        <v>0</v>
      </c>
      <c r="K366" s="193" t="s">
        <v>151</v>
      </c>
      <c r="L366" s="42"/>
      <c r="M366" s="198" t="s">
        <v>32</v>
      </c>
      <c r="N366" s="199" t="s">
        <v>52</v>
      </c>
      <c r="O366" s="67"/>
      <c r="P366" s="200">
        <f>O366*H366</f>
        <v>0</v>
      </c>
      <c r="Q366" s="200">
        <v>1.1429999999999999E-2</v>
      </c>
      <c r="R366" s="200">
        <f>Q366*H366</f>
        <v>1.0286999999999999</v>
      </c>
      <c r="S366" s="200">
        <v>0</v>
      </c>
      <c r="T366" s="201">
        <f>S366*H366</f>
        <v>0</v>
      </c>
      <c r="U366" s="37"/>
      <c r="V366" s="37"/>
      <c r="W366" s="37"/>
      <c r="X366" s="37"/>
      <c r="Y366" s="37"/>
      <c r="Z366" s="37"/>
      <c r="AA366" s="37"/>
      <c r="AB366" s="37"/>
      <c r="AC366" s="37"/>
      <c r="AD366" s="37"/>
      <c r="AE366" s="37"/>
      <c r="AR366" s="202" t="s">
        <v>152</v>
      </c>
      <c r="AT366" s="202" t="s">
        <v>148</v>
      </c>
      <c r="AU366" s="202" t="s">
        <v>90</v>
      </c>
      <c r="AY366" s="19" t="s">
        <v>146</v>
      </c>
      <c r="BE366" s="203">
        <f>IF(N366="základní",J366,0)</f>
        <v>0</v>
      </c>
      <c r="BF366" s="203">
        <f>IF(N366="snížená",J366,0)</f>
        <v>0</v>
      </c>
      <c r="BG366" s="203">
        <f>IF(N366="zákl. přenesená",J366,0)</f>
        <v>0</v>
      </c>
      <c r="BH366" s="203">
        <f>IF(N366="sníž. přenesená",J366,0)</f>
        <v>0</v>
      </c>
      <c r="BI366" s="203">
        <f>IF(N366="nulová",J366,0)</f>
        <v>0</v>
      </c>
      <c r="BJ366" s="19" t="s">
        <v>40</v>
      </c>
      <c r="BK366" s="203">
        <f>ROUND(I366*H366,2)</f>
        <v>0</v>
      </c>
      <c r="BL366" s="19" t="s">
        <v>152</v>
      </c>
      <c r="BM366" s="202" t="s">
        <v>421</v>
      </c>
    </row>
    <row r="367" spans="1:65" s="2" customFormat="1" ht="38.4">
      <c r="A367" s="37"/>
      <c r="B367" s="38"/>
      <c r="C367" s="39"/>
      <c r="D367" s="204" t="s">
        <v>154</v>
      </c>
      <c r="E367" s="39"/>
      <c r="F367" s="205" t="s">
        <v>422</v>
      </c>
      <c r="G367" s="39"/>
      <c r="H367" s="39"/>
      <c r="I367" s="112"/>
      <c r="J367" s="39"/>
      <c r="K367" s="39"/>
      <c r="L367" s="42"/>
      <c r="M367" s="206"/>
      <c r="N367" s="207"/>
      <c r="O367" s="67"/>
      <c r="P367" s="67"/>
      <c r="Q367" s="67"/>
      <c r="R367" s="67"/>
      <c r="S367" s="67"/>
      <c r="T367" s="68"/>
      <c r="U367" s="37"/>
      <c r="V367" s="37"/>
      <c r="W367" s="37"/>
      <c r="X367" s="37"/>
      <c r="Y367" s="37"/>
      <c r="Z367" s="37"/>
      <c r="AA367" s="37"/>
      <c r="AB367" s="37"/>
      <c r="AC367" s="37"/>
      <c r="AD367" s="37"/>
      <c r="AE367" s="37"/>
      <c r="AT367" s="19" t="s">
        <v>154</v>
      </c>
      <c r="AU367" s="19" t="s">
        <v>90</v>
      </c>
    </row>
    <row r="368" spans="1:65" s="13" customFormat="1" ht="10.199999999999999">
      <c r="B368" s="208"/>
      <c r="C368" s="209"/>
      <c r="D368" s="204" t="s">
        <v>156</v>
      </c>
      <c r="E368" s="210" t="s">
        <v>32</v>
      </c>
      <c r="F368" s="211" t="s">
        <v>423</v>
      </c>
      <c r="G368" s="209"/>
      <c r="H368" s="210" t="s">
        <v>32</v>
      </c>
      <c r="I368" s="212"/>
      <c r="J368" s="209"/>
      <c r="K368" s="209"/>
      <c r="L368" s="213"/>
      <c r="M368" s="214"/>
      <c r="N368" s="215"/>
      <c r="O368" s="215"/>
      <c r="P368" s="215"/>
      <c r="Q368" s="215"/>
      <c r="R368" s="215"/>
      <c r="S368" s="215"/>
      <c r="T368" s="216"/>
      <c r="AT368" s="217" t="s">
        <v>156</v>
      </c>
      <c r="AU368" s="217" t="s">
        <v>90</v>
      </c>
      <c r="AV368" s="13" t="s">
        <v>40</v>
      </c>
      <c r="AW368" s="13" t="s">
        <v>38</v>
      </c>
      <c r="AX368" s="13" t="s">
        <v>81</v>
      </c>
      <c r="AY368" s="217" t="s">
        <v>146</v>
      </c>
    </row>
    <row r="369" spans="1:65" s="13" customFormat="1" ht="10.199999999999999">
      <c r="B369" s="208"/>
      <c r="C369" s="209"/>
      <c r="D369" s="204" t="s">
        <v>156</v>
      </c>
      <c r="E369" s="210" t="s">
        <v>32</v>
      </c>
      <c r="F369" s="211" t="s">
        <v>424</v>
      </c>
      <c r="G369" s="209"/>
      <c r="H369" s="210" t="s">
        <v>32</v>
      </c>
      <c r="I369" s="212"/>
      <c r="J369" s="209"/>
      <c r="K369" s="209"/>
      <c r="L369" s="213"/>
      <c r="M369" s="214"/>
      <c r="N369" s="215"/>
      <c r="O369" s="215"/>
      <c r="P369" s="215"/>
      <c r="Q369" s="215"/>
      <c r="R369" s="215"/>
      <c r="S369" s="215"/>
      <c r="T369" s="216"/>
      <c r="AT369" s="217" t="s">
        <v>156</v>
      </c>
      <c r="AU369" s="217" t="s">
        <v>90</v>
      </c>
      <c r="AV369" s="13" t="s">
        <v>40</v>
      </c>
      <c r="AW369" s="13" t="s">
        <v>38</v>
      </c>
      <c r="AX369" s="13" t="s">
        <v>81</v>
      </c>
      <c r="AY369" s="217" t="s">
        <v>146</v>
      </c>
    </row>
    <row r="370" spans="1:65" s="14" customFormat="1" ht="10.199999999999999">
      <c r="B370" s="218"/>
      <c r="C370" s="219"/>
      <c r="D370" s="204" t="s">
        <v>156</v>
      </c>
      <c r="E370" s="220" t="s">
        <v>32</v>
      </c>
      <c r="F370" s="221" t="s">
        <v>425</v>
      </c>
      <c r="G370" s="219"/>
      <c r="H370" s="222">
        <v>90</v>
      </c>
      <c r="I370" s="223"/>
      <c r="J370" s="219"/>
      <c r="K370" s="219"/>
      <c r="L370" s="224"/>
      <c r="M370" s="225"/>
      <c r="N370" s="226"/>
      <c r="O370" s="226"/>
      <c r="P370" s="226"/>
      <c r="Q370" s="226"/>
      <c r="R370" s="226"/>
      <c r="S370" s="226"/>
      <c r="T370" s="227"/>
      <c r="AT370" s="228" t="s">
        <v>156</v>
      </c>
      <c r="AU370" s="228" t="s">
        <v>90</v>
      </c>
      <c r="AV370" s="14" t="s">
        <v>90</v>
      </c>
      <c r="AW370" s="14" t="s">
        <v>38</v>
      </c>
      <c r="AX370" s="14" t="s">
        <v>81</v>
      </c>
      <c r="AY370" s="228" t="s">
        <v>146</v>
      </c>
    </row>
    <row r="371" spans="1:65" s="15" customFormat="1" ht="10.199999999999999">
      <c r="B371" s="229"/>
      <c r="C371" s="230"/>
      <c r="D371" s="204" t="s">
        <v>156</v>
      </c>
      <c r="E371" s="231" t="s">
        <v>32</v>
      </c>
      <c r="F371" s="232" t="s">
        <v>159</v>
      </c>
      <c r="G371" s="230"/>
      <c r="H371" s="233">
        <v>90</v>
      </c>
      <c r="I371" s="234"/>
      <c r="J371" s="230"/>
      <c r="K371" s="230"/>
      <c r="L371" s="235"/>
      <c r="M371" s="236"/>
      <c r="N371" s="237"/>
      <c r="O371" s="237"/>
      <c r="P371" s="237"/>
      <c r="Q371" s="237"/>
      <c r="R371" s="237"/>
      <c r="S371" s="237"/>
      <c r="T371" s="238"/>
      <c r="AT371" s="239" t="s">
        <v>156</v>
      </c>
      <c r="AU371" s="239" t="s">
        <v>90</v>
      </c>
      <c r="AV371" s="15" t="s">
        <v>152</v>
      </c>
      <c r="AW371" s="15" t="s">
        <v>38</v>
      </c>
      <c r="AX371" s="15" t="s">
        <v>40</v>
      </c>
      <c r="AY371" s="239" t="s">
        <v>146</v>
      </c>
    </row>
    <row r="372" spans="1:65" s="12" customFormat="1" ht="22.8" customHeight="1">
      <c r="B372" s="175"/>
      <c r="C372" s="176"/>
      <c r="D372" s="177" t="s">
        <v>80</v>
      </c>
      <c r="E372" s="189" t="s">
        <v>193</v>
      </c>
      <c r="F372" s="189" t="s">
        <v>426</v>
      </c>
      <c r="G372" s="176"/>
      <c r="H372" s="176"/>
      <c r="I372" s="179"/>
      <c r="J372" s="190">
        <f>BK372</f>
        <v>0</v>
      </c>
      <c r="K372" s="176"/>
      <c r="L372" s="181"/>
      <c r="M372" s="182"/>
      <c r="N372" s="183"/>
      <c r="O372" s="183"/>
      <c r="P372" s="184">
        <f>SUM(P373:P444)</f>
        <v>0</v>
      </c>
      <c r="Q372" s="183"/>
      <c r="R372" s="184">
        <f>SUM(R373:R444)</f>
        <v>2.2536949000000002</v>
      </c>
      <c r="S372" s="183"/>
      <c r="T372" s="185">
        <f>SUM(T373:T444)</f>
        <v>0.62216000000000005</v>
      </c>
      <c r="AR372" s="186" t="s">
        <v>40</v>
      </c>
      <c r="AT372" s="187" t="s">
        <v>80</v>
      </c>
      <c r="AU372" s="187" t="s">
        <v>40</v>
      </c>
      <c r="AY372" s="186" t="s">
        <v>146</v>
      </c>
      <c r="BK372" s="188">
        <f>SUM(BK373:BK444)</f>
        <v>0</v>
      </c>
    </row>
    <row r="373" spans="1:65" s="2" customFormat="1" ht="21.75" customHeight="1">
      <c r="A373" s="37"/>
      <c r="B373" s="38"/>
      <c r="C373" s="191" t="s">
        <v>427</v>
      </c>
      <c r="D373" s="191" t="s">
        <v>148</v>
      </c>
      <c r="E373" s="192" t="s">
        <v>428</v>
      </c>
      <c r="F373" s="193" t="s">
        <v>429</v>
      </c>
      <c r="G373" s="194" t="s">
        <v>96</v>
      </c>
      <c r="H373" s="195">
        <v>20.71</v>
      </c>
      <c r="I373" s="196"/>
      <c r="J373" s="197">
        <f>ROUND(I373*H373,2)</f>
        <v>0</v>
      </c>
      <c r="K373" s="193" t="s">
        <v>151</v>
      </c>
      <c r="L373" s="42"/>
      <c r="M373" s="198" t="s">
        <v>32</v>
      </c>
      <c r="N373" s="199" t="s">
        <v>52</v>
      </c>
      <c r="O373" s="67"/>
      <c r="P373" s="200">
        <f>O373*H373</f>
        <v>0</v>
      </c>
      <c r="Q373" s="200">
        <v>3.82E-3</v>
      </c>
      <c r="R373" s="200">
        <f>Q373*H373</f>
        <v>7.9112200000000008E-2</v>
      </c>
      <c r="S373" s="200">
        <v>0</v>
      </c>
      <c r="T373" s="201">
        <f>S373*H373</f>
        <v>0</v>
      </c>
      <c r="U373" s="37"/>
      <c r="V373" s="37"/>
      <c r="W373" s="37"/>
      <c r="X373" s="37"/>
      <c r="Y373" s="37"/>
      <c r="Z373" s="37"/>
      <c r="AA373" s="37"/>
      <c r="AB373" s="37"/>
      <c r="AC373" s="37"/>
      <c r="AD373" s="37"/>
      <c r="AE373" s="37"/>
      <c r="AR373" s="202" t="s">
        <v>152</v>
      </c>
      <c r="AT373" s="202" t="s">
        <v>148</v>
      </c>
      <c r="AU373" s="202" t="s">
        <v>90</v>
      </c>
      <c r="AY373" s="19" t="s">
        <v>146</v>
      </c>
      <c r="BE373" s="203">
        <f>IF(N373="základní",J373,0)</f>
        <v>0</v>
      </c>
      <c r="BF373" s="203">
        <f>IF(N373="snížená",J373,0)</f>
        <v>0</v>
      </c>
      <c r="BG373" s="203">
        <f>IF(N373="zákl. přenesená",J373,0)</f>
        <v>0</v>
      </c>
      <c r="BH373" s="203">
        <f>IF(N373="sníž. přenesená",J373,0)</f>
        <v>0</v>
      </c>
      <c r="BI373" s="203">
        <f>IF(N373="nulová",J373,0)</f>
        <v>0</v>
      </c>
      <c r="BJ373" s="19" t="s">
        <v>40</v>
      </c>
      <c r="BK373" s="203">
        <f>ROUND(I373*H373,2)</f>
        <v>0</v>
      </c>
      <c r="BL373" s="19" t="s">
        <v>152</v>
      </c>
      <c r="BM373" s="202" t="s">
        <v>430</v>
      </c>
    </row>
    <row r="374" spans="1:65" s="2" customFormat="1" ht="105.6">
      <c r="A374" s="37"/>
      <c r="B374" s="38"/>
      <c r="C374" s="39"/>
      <c r="D374" s="204" t="s">
        <v>154</v>
      </c>
      <c r="E374" s="39"/>
      <c r="F374" s="205" t="s">
        <v>431</v>
      </c>
      <c r="G374" s="39"/>
      <c r="H374" s="39"/>
      <c r="I374" s="112"/>
      <c r="J374" s="39"/>
      <c r="K374" s="39"/>
      <c r="L374" s="42"/>
      <c r="M374" s="206"/>
      <c r="N374" s="207"/>
      <c r="O374" s="67"/>
      <c r="P374" s="67"/>
      <c r="Q374" s="67"/>
      <c r="R374" s="67"/>
      <c r="S374" s="67"/>
      <c r="T374" s="68"/>
      <c r="U374" s="37"/>
      <c r="V374" s="37"/>
      <c r="W374" s="37"/>
      <c r="X374" s="37"/>
      <c r="Y374" s="37"/>
      <c r="Z374" s="37"/>
      <c r="AA374" s="37"/>
      <c r="AB374" s="37"/>
      <c r="AC374" s="37"/>
      <c r="AD374" s="37"/>
      <c r="AE374" s="37"/>
      <c r="AT374" s="19" t="s">
        <v>154</v>
      </c>
      <c r="AU374" s="19" t="s">
        <v>90</v>
      </c>
    </row>
    <row r="375" spans="1:65" s="13" customFormat="1" ht="10.199999999999999">
      <c r="B375" s="208"/>
      <c r="C375" s="209"/>
      <c r="D375" s="204" t="s">
        <v>156</v>
      </c>
      <c r="E375" s="210" t="s">
        <v>32</v>
      </c>
      <c r="F375" s="211" t="s">
        <v>198</v>
      </c>
      <c r="G375" s="209"/>
      <c r="H375" s="210" t="s">
        <v>32</v>
      </c>
      <c r="I375" s="212"/>
      <c r="J375" s="209"/>
      <c r="K375" s="209"/>
      <c r="L375" s="213"/>
      <c r="M375" s="214"/>
      <c r="N375" s="215"/>
      <c r="O375" s="215"/>
      <c r="P375" s="215"/>
      <c r="Q375" s="215"/>
      <c r="R375" s="215"/>
      <c r="S375" s="215"/>
      <c r="T375" s="216"/>
      <c r="AT375" s="217" t="s">
        <v>156</v>
      </c>
      <c r="AU375" s="217" t="s">
        <v>90</v>
      </c>
      <c r="AV375" s="13" t="s">
        <v>40</v>
      </c>
      <c r="AW375" s="13" t="s">
        <v>38</v>
      </c>
      <c r="AX375" s="13" t="s">
        <v>81</v>
      </c>
      <c r="AY375" s="217" t="s">
        <v>146</v>
      </c>
    </row>
    <row r="376" spans="1:65" s="13" customFormat="1" ht="10.199999999999999">
      <c r="B376" s="208"/>
      <c r="C376" s="209"/>
      <c r="D376" s="204" t="s">
        <v>156</v>
      </c>
      <c r="E376" s="210" t="s">
        <v>32</v>
      </c>
      <c r="F376" s="211" t="s">
        <v>157</v>
      </c>
      <c r="G376" s="209"/>
      <c r="H376" s="210" t="s">
        <v>32</v>
      </c>
      <c r="I376" s="212"/>
      <c r="J376" s="209"/>
      <c r="K376" s="209"/>
      <c r="L376" s="213"/>
      <c r="M376" s="214"/>
      <c r="N376" s="215"/>
      <c r="O376" s="215"/>
      <c r="P376" s="215"/>
      <c r="Q376" s="215"/>
      <c r="R376" s="215"/>
      <c r="S376" s="215"/>
      <c r="T376" s="216"/>
      <c r="AT376" s="217" t="s">
        <v>156</v>
      </c>
      <c r="AU376" s="217" t="s">
        <v>90</v>
      </c>
      <c r="AV376" s="13" t="s">
        <v>40</v>
      </c>
      <c r="AW376" s="13" t="s">
        <v>38</v>
      </c>
      <c r="AX376" s="13" t="s">
        <v>81</v>
      </c>
      <c r="AY376" s="217" t="s">
        <v>146</v>
      </c>
    </row>
    <row r="377" spans="1:65" s="13" customFormat="1" ht="10.199999999999999">
      <c r="B377" s="208"/>
      <c r="C377" s="209"/>
      <c r="D377" s="204" t="s">
        <v>156</v>
      </c>
      <c r="E377" s="210" t="s">
        <v>32</v>
      </c>
      <c r="F377" s="211" t="s">
        <v>199</v>
      </c>
      <c r="G377" s="209"/>
      <c r="H377" s="210" t="s">
        <v>32</v>
      </c>
      <c r="I377" s="212"/>
      <c r="J377" s="209"/>
      <c r="K377" s="209"/>
      <c r="L377" s="213"/>
      <c r="M377" s="214"/>
      <c r="N377" s="215"/>
      <c r="O377" s="215"/>
      <c r="P377" s="215"/>
      <c r="Q377" s="215"/>
      <c r="R377" s="215"/>
      <c r="S377" s="215"/>
      <c r="T377" s="216"/>
      <c r="AT377" s="217" t="s">
        <v>156</v>
      </c>
      <c r="AU377" s="217" t="s">
        <v>90</v>
      </c>
      <c r="AV377" s="13" t="s">
        <v>40</v>
      </c>
      <c r="AW377" s="13" t="s">
        <v>38</v>
      </c>
      <c r="AX377" s="13" t="s">
        <v>81</v>
      </c>
      <c r="AY377" s="217" t="s">
        <v>146</v>
      </c>
    </row>
    <row r="378" spans="1:65" s="14" customFormat="1" ht="10.199999999999999">
      <c r="B378" s="218"/>
      <c r="C378" s="219"/>
      <c r="D378" s="204" t="s">
        <v>156</v>
      </c>
      <c r="E378" s="220" t="s">
        <v>32</v>
      </c>
      <c r="F378" s="221" t="s">
        <v>373</v>
      </c>
      <c r="G378" s="219"/>
      <c r="H378" s="222">
        <v>20.71</v>
      </c>
      <c r="I378" s="223"/>
      <c r="J378" s="219"/>
      <c r="K378" s="219"/>
      <c r="L378" s="224"/>
      <c r="M378" s="225"/>
      <c r="N378" s="226"/>
      <c r="O378" s="226"/>
      <c r="P378" s="226"/>
      <c r="Q378" s="226"/>
      <c r="R378" s="226"/>
      <c r="S378" s="226"/>
      <c r="T378" s="227"/>
      <c r="AT378" s="228" t="s">
        <v>156</v>
      </c>
      <c r="AU378" s="228" t="s">
        <v>90</v>
      </c>
      <c r="AV378" s="14" t="s">
        <v>90</v>
      </c>
      <c r="AW378" s="14" t="s">
        <v>38</v>
      </c>
      <c r="AX378" s="14" t="s">
        <v>81</v>
      </c>
      <c r="AY378" s="228" t="s">
        <v>146</v>
      </c>
    </row>
    <row r="379" spans="1:65" s="15" customFormat="1" ht="10.199999999999999">
      <c r="B379" s="229"/>
      <c r="C379" s="230"/>
      <c r="D379" s="204" t="s">
        <v>156</v>
      </c>
      <c r="E379" s="231" t="s">
        <v>32</v>
      </c>
      <c r="F379" s="232" t="s">
        <v>159</v>
      </c>
      <c r="G379" s="230"/>
      <c r="H379" s="233">
        <v>20.71</v>
      </c>
      <c r="I379" s="234"/>
      <c r="J379" s="230"/>
      <c r="K379" s="230"/>
      <c r="L379" s="235"/>
      <c r="M379" s="236"/>
      <c r="N379" s="237"/>
      <c r="O379" s="237"/>
      <c r="P379" s="237"/>
      <c r="Q379" s="237"/>
      <c r="R379" s="237"/>
      <c r="S379" s="237"/>
      <c r="T379" s="238"/>
      <c r="AT379" s="239" t="s">
        <v>156</v>
      </c>
      <c r="AU379" s="239" t="s">
        <v>90</v>
      </c>
      <c r="AV379" s="15" t="s">
        <v>152</v>
      </c>
      <c r="AW379" s="15" t="s">
        <v>38</v>
      </c>
      <c r="AX379" s="15" t="s">
        <v>40</v>
      </c>
      <c r="AY379" s="239" t="s">
        <v>146</v>
      </c>
    </row>
    <row r="380" spans="1:65" s="2" customFormat="1" ht="21.75" customHeight="1">
      <c r="A380" s="37"/>
      <c r="B380" s="38"/>
      <c r="C380" s="191" t="s">
        <v>432</v>
      </c>
      <c r="D380" s="191" t="s">
        <v>148</v>
      </c>
      <c r="E380" s="192" t="s">
        <v>433</v>
      </c>
      <c r="F380" s="193" t="s">
        <v>434</v>
      </c>
      <c r="G380" s="194" t="s">
        <v>112</v>
      </c>
      <c r="H380" s="195">
        <v>3</v>
      </c>
      <c r="I380" s="196"/>
      <c r="J380" s="197">
        <f>ROUND(I380*H380,2)</f>
        <v>0</v>
      </c>
      <c r="K380" s="193" t="s">
        <v>151</v>
      </c>
      <c r="L380" s="42"/>
      <c r="M380" s="198" t="s">
        <v>32</v>
      </c>
      <c r="N380" s="199" t="s">
        <v>52</v>
      </c>
      <c r="O380" s="67"/>
      <c r="P380" s="200">
        <f>O380*H380</f>
        <v>0</v>
      </c>
      <c r="Q380" s="200">
        <v>1E-4</v>
      </c>
      <c r="R380" s="200">
        <f>Q380*H380</f>
        <v>3.0000000000000003E-4</v>
      </c>
      <c r="S380" s="200">
        <v>0</v>
      </c>
      <c r="T380" s="201">
        <f>S380*H380</f>
        <v>0</v>
      </c>
      <c r="U380" s="37"/>
      <c r="V380" s="37"/>
      <c r="W380" s="37"/>
      <c r="X380" s="37"/>
      <c r="Y380" s="37"/>
      <c r="Z380" s="37"/>
      <c r="AA380" s="37"/>
      <c r="AB380" s="37"/>
      <c r="AC380" s="37"/>
      <c r="AD380" s="37"/>
      <c r="AE380" s="37"/>
      <c r="AR380" s="202" t="s">
        <v>152</v>
      </c>
      <c r="AT380" s="202" t="s">
        <v>148</v>
      </c>
      <c r="AU380" s="202" t="s">
        <v>90</v>
      </c>
      <c r="AY380" s="19" t="s">
        <v>146</v>
      </c>
      <c r="BE380" s="203">
        <f>IF(N380="základní",J380,0)</f>
        <v>0</v>
      </c>
      <c r="BF380" s="203">
        <f>IF(N380="snížená",J380,0)</f>
        <v>0</v>
      </c>
      <c r="BG380" s="203">
        <f>IF(N380="zákl. přenesená",J380,0)</f>
        <v>0</v>
      </c>
      <c r="BH380" s="203">
        <f>IF(N380="sníž. přenesená",J380,0)</f>
        <v>0</v>
      </c>
      <c r="BI380" s="203">
        <f>IF(N380="nulová",J380,0)</f>
        <v>0</v>
      </c>
      <c r="BJ380" s="19" t="s">
        <v>40</v>
      </c>
      <c r="BK380" s="203">
        <f>ROUND(I380*H380,2)</f>
        <v>0</v>
      </c>
      <c r="BL380" s="19" t="s">
        <v>152</v>
      </c>
      <c r="BM380" s="202" t="s">
        <v>435</v>
      </c>
    </row>
    <row r="381" spans="1:65" s="2" customFormat="1" ht="48">
      <c r="A381" s="37"/>
      <c r="B381" s="38"/>
      <c r="C381" s="39"/>
      <c r="D381" s="204" t="s">
        <v>154</v>
      </c>
      <c r="E381" s="39"/>
      <c r="F381" s="205" t="s">
        <v>436</v>
      </c>
      <c r="G381" s="39"/>
      <c r="H381" s="39"/>
      <c r="I381" s="112"/>
      <c r="J381" s="39"/>
      <c r="K381" s="39"/>
      <c r="L381" s="42"/>
      <c r="M381" s="206"/>
      <c r="N381" s="207"/>
      <c r="O381" s="67"/>
      <c r="P381" s="67"/>
      <c r="Q381" s="67"/>
      <c r="R381" s="67"/>
      <c r="S381" s="67"/>
      <c r="T381" s="68"/>
      <c r="U381" s="37"/>
      <c r="V381" s="37"/>
      <c r="W381" s="37"/>
      <c r="X381" s="37"/>
      <c r="Y381" s="37"/>
      <c r="Z381" s="37"/>
      <c r="AA381" s="37"/>
      <c r="AB381" s="37"/>
      <c r="AC381" s="37"/>
      <c r="AD381" s="37"/>
      <c r="AE381" s="37"/>
      <c r="AT381" s="19" t="s">
        <v>154</v>
      </c>
      <c r="AU381" s="19" t="s">
        <v>90</v>
      </c>
    </row>
    <row r="382" spans="1:65" s="13" customFormat="1" ht="10.199999999999999">
      <c r="B382" s="208"/>
      <c r="C382" s="209"/>
      <c r="D382" s="204" t="s">
        <v>156</v>
      </c>
      <c r="E382" s="210" t="s">
        <v>32</v>
      </c>
      <c r="F382" s="211" t="s">
        <v>198</v>
      </c>
      <c r="G382" s="209"/>
      <c r="H382" s="210" t="s">
        <v>32</v>
      </c>
      <c r="I382" s="212"/>
      <c r="J382" s="209"/>
      <c r="K382" s="209"/>
      <c r="L382" s="213"/>
      <c r="M382" s="214"/>
      <c r="N382" s="215"/>
      <c r="O382" s="215"/>
      <c r="P382" s="215"/>
      <c r="Q382" s="215"/>
      <c r="R382" s="215"/>
      <c r="S382" s="215"/>
      <c r="T382" s="216"/>
      <c r="AT382" s="217" t="s">
        <v>156</v>
      </c>
      <c r="AU382" s="217" t="s">
        <v>90</v>
      </c>
      <c r="AV382" s="13" t="s">
        <v>40</v>
      </c>
      <c r="AW382" s="13" t="s">
        <v>38</v>
      </c>
      <c r="AX382" s="13" t="s">
        <v>81</v>
      </c>
      <c r="AY382" s="217" t="s">
        <v>146</v>
      </c>
    </row>
    <row r="383" spans="1:65" s="13" customFormat="1" ht="10.199999999999999">
      <c r="B383" s="208"/>
      <c r="C383" s="209"/>
      <c r="D383" s="204" t="s">
        <v>156</v>
      </c>
      <c r="E383" s="210" t="s">
        <v>32</v>
      </c>
      <c r="F383" s="211" t="s">
        <v>157</v>
      </c>
      <c r="G383" s="209"/>
      <c r="H383" s="210" t="s">
        <v>32</v>
      </c>
      <c r="I383" s="212"/>
      <c r="J383" s="209"/>
      <c r="K383" s="209"/>
      <c r="L383" s="213"/>
      <c r="M383" s="214"/>
      <c r="N383" s="215"/>
      <c r="O383" s="215"/>
      <c r="P383" s="215"/>
      <c r="Q383" s="215"/>
      <c r="R383" s="215"/>
      <c r="S383" s="215"/>
      <c r="T383" s="216"/>
      <c r="AT383" s="217" t="s">
        <v>156</v>
      </c>
      <c r="AU383" s="217" t="s">
        <v>90</v>
      </c>
      <c r="AV383" s="13" t="s">
        <v>40</v>
      </c>
      <c r="AW383" s="13" t="s">
        <v>38</v>
      </c>
      <c r="AX383" s="13" t="s">
        <v>81</v>
      </c>
      <c r="AY383" s="217" t="s">
        <v>146</v>
      </c>
    </row>
    <row r="384" spans="1:65" s="13" customFormat="1" ht="10.199999999999999">
      <c r="B384" s="208"/>
      <c r="C384" s="209"/>
      <c r="D384" s="204" t="s">
        <v>156</v>
      </c>
      <c r="E384" s="210" t="s">
        <v>32</v>
      </c>
      <c r="F384" s="211" t="s">
        <v>199</v>
      </c>
      <c r="G384" s="209"/>
      <c r="H384" s="210" t="s">
        <v>32</v>
      </c>
      <c r="I384" s="212"/>
      <c r="J384" s="209"/>
      <c r="K384" s="209"/>
      <c r="L384" s="213"/>
      <c r="M384" s="214"/>
      <c r="N384" s="215"/>
      <c r="O384" s="215"/>
      <c r="P384" s="215"/>
      <c r="Q384" s="215"/>
      <c r="R384" s="215"/>
      <c r="S384" s="215"/>
      <c r="T384" s="216"/>
      <c r="AT384" s="217" t="s">
        <v>156</v>
      </c>
      <c r="AU384" s="217" t="s">
        <v>90</v>
      </c>
      <c r="AV384" s="13" t="s">
        <v>40</v>
      </c>
      <c r="AW384" s="13" t="s">
        <v>38</v>
      </c>
      <c r="AX384" s="13" t="s">
        <v>81</v>
      </c>
      <c r="AY384" s="217" t="s">
        <v>146</v>
      </c>
    </row>
    <row r="385" spans="1:65" s="14" customFormat="1" ht="10.199999999999999">
      <c r="B385" s="218"/>
      <c r="C385" s="219"/>
      <c r="D385" s="204" t="s">
        <v>156</v>
      </c>
      <c r="E385" s="220" t="s">
        <v>32</v>
      </c>
      <c r="F385" s="221" t="s">
        <v>437</v>
      </c>
      <c r="G385" s="219"/>
      <c r="H385" s="222">
        <v>3</v>
      </c>
      <c r="I385" s="223"/>
      <c r="J385" s="219"/>
      <c r="K385" s="219"/>
      <c r="L385" s="224"/>
      <c r="M385" s="225"/>
      <c r="N385" s="226"/>
      <c r="O385" s="226"/>
      <c r="P385" s="226"/>
      <c r="Q385" s="226"/>
      <c r="R385" s="226"/>
      <c r="S385" s="226"/>
      <c r="T385" s="227"/>
      <c r="AT385" s="228" t="s">
        <v>156</v>
      </c>
      <c r="AU385" s="228" t="s">
        <v>90</v>
      </c>
      <c r="AV385" s="14" t="s">
        <v>90</v>
      </c>
      <c r="AW385" s="14" t="s">
        <v>38</v>
      </c>
      <c r="AX385" s="14" t="s">
        <v>81</v>
      </c>
      <c r="AY385" s="228" t="s">
        <v>146</v>
      </c>
    </row>
    <row r="386" spans="1:65" s="15" customFormat="1" ht="10.199999999999999">
      <c r="B386" s="229"/>
      <c r="C386" s="230"/>
      <c r="D386" s="204" t="s">
        <v>156</v>
      </c>
      <c r="E386" s="231" t="s">
        <v>32</v>
      </c>
      <c r="F386" s="232" t="s">
        <v>159</v>
      </c>
      <c r="G386" s="230"/>
      <c r="H386" s="233">
        <v>3</v>
      </c>
      <c r="I386" s="234"/>
      <c r="J386" s="230"/>
      <c r="K386" s="230"/>
      <c r="L386" s="235"/>
      <c r="M386" s="236"/>
      <c r="N386" s="237"/>
      <c r="O386" s="237"/>
      <c r="P386" s="237"/>
      <c r="Q386" s="237"/>
      <c r="R386" s="237"/>
      <c r="S386" s="237"/>
      <c r="T386" s="238"/>
      <c r="AT386" s="239" t="s">
        <v>156</v>
      </c>
      <c r="AU386" s="239" t="s">
        <v>90</v>
      </c>
      <c r="AV386" s="15" t="s">
        <v>152</v>
      </c>
      <c r="AW386" s="15" t="s">
        <v>38</v>
      </c>
      <c r="AX386" s="15" t="s">
        <v>40</v>
      </c>
      <c r="AY386" s="239" t="s">
        <v>146</v>
      </c>
    </row>
    <row r="387" spans="1:65" s="2" customFormat="1" ht="16.5" customHeight="1">
      <c r="A387" s="37"/>
      <c r="B387" s="38"/>
      <c r="C387" s="240" t="s">
        <v>438</v>
      </c>
      <c r="D387" s="240" t="s">
        <v>264</v>
      </c>
      <c r="E387" s="241" t="s">
        <v>439</v>
      </c>
      <c r="F387" s="242" t="s">
        <v>440</v>
      </c>
      <c r="G387" s="243" t="s">
        <v>112</v>
      </c>
      <c r="H387" s="244">
        <v>3.09</v>
      </c>
      <c r="I387" s="245"/>
      <c r="J387" s="246">
        <f>ROUND(I387*H387,2)</f>
        <v>0</v>
      </c>
      <c r="K387" s="242" t="s">
        <v>151</v>
      </c>
      <c r="L387" s="247"/>
      <c r="M387" s="248" t="s">
        <v>32</v>
      </c>
      <c r="N387" s="249" t="s">
        <v>52</v>
      </c>
      <c r="O387" s="67"/>
      <c r="P387" s="200">
        <f>O387*H387</f>
        <v>0</v>
      </c>
      <c r="Q387" s="200">
        <v>1.56E-3</v>
      </c>
      <c r="R387" s="200">
        <f>Q387*H387</f>
        <v>4.8203999999999999E-3</v>
      </c>
      <c r="S387" s="200">
        <v>0</v>
      </c>
      <c r="T387" s="201">
        <f>S387*H387</f>
        <v>0</v>
      </c>
      <c r="U387" s="37"/>
      <c r="V387" s="37"/>
      <c r="W387" s="37"/>
      <c r="X387" s="37"/>
      <c r="Y387" s="37"/>
      <c r="Z387" s="37"/>
      <c r="AA387" s="37"/>
      <c r="AB387" s="37"/>
      <c r="AC387" s="37"/>
      <c r="AD387" s="37"/>
      <c r="AE387" s="37"/>
      <c r="AR387" s="202" t="s">
        <v>193</v>
      </c>
      <c r="AT387" s="202" t="s">
        <v>264</v>
      </c>
      <c r="AU387" s="202" t="s">
        <v>90</v>
      </c>
      <c r="AY387" s="19" t="s">
        <v>146</v>
      </c>
      <c r="BE387" s="203">
        <f>IF(N387="základní",J387,0)</f>
        <v>0</v>
      </c>
      <c r="BF387" s="203">
        <f>IF(N387="snížená",J387,0)</f>
        <v>0</v>
      </c>
      <c r="BG387" s="203">
        <f>IF(N387="zákl. přenesená",J387,0)</f>
        <v>0</v>
      </c>
      <c r="BH387" s="203">
        <f>IF(N387="sníž. přenesená",J387,0)</f>
        <v>0</v>
      </c>
      <c r="BI387" s="203">
        <f>IF(N387="nulová",J387,0)</f>
        <v>0</v>
      </c>
      <c r="BJ387" s="19" t="s">
        <v>40</v>
      </c>
      <c r="BK387" s="203">
        <f>ROUND(I387*H387,2)</f>
        <v>0</v>
      </c>
      <c r="BL387" s="19" t="s">
        <v>152</v>
      </c>
      <c r="BM387" s="202" t="s">
        <v>441</v>
      </c>
    </row>
    <row r="388" spans="1:65" s="2" customFormat="1" ht="19.2">
      <c r="A388" s="37"/>
      <c r="B388" s="38"/>
      <c r="C388" s="39"/>
      <c r="D388" s="204" t="s">
        <v>164</v>
      </c>
      <c r="E388" s="39"/>
      <c r="F388" s="205" t="s">
        <v>442</v>
      </c>
      <c r="G388" s="39"/>
      <c r="H388" s="39"/>
      <c r="I388" s="112"/>
      <c r="J388" s="39"/>
      <c r="K388" s="39"/>
      <c r="L388" s="42"/>
      <c r="M388" s="206"/>
      <c r="N388" s="207"/>
      <c r="O388" s="67"/>
      <c r="P388" s="67"/>
      <c r="Q388" s="67"/>
      <c r="R388" s="67"/>
      <c r="S388" s="67"/>
      <c r="T388" s="68"/>
      <c r="U388" s="37"/>
      <c r="V388" s="37"/>
      <c r="W388" s="37"/>
      <c r="X388" s="37"/>
      <c r="Y388" s="37"/>
      <c r="Z388" s="37"/>
      <c r="AA388" s="37"/>
      <c r="AB388" s="37"/>
      <c r="AC388" s="37"/>
      <c r="AD388" s="37"/>
      <c r="AE388" s="37"/>
      <c r="AT388" s="19" t="s">
        <v>164</v>
      </c>
      <c r="AU388" s="19" t="s">
        <v>90</v>
      </c>
    </row>
    <row r="389" spans="1:65" s="14" customFormat="1" ht="10.199999999999999">
      <c r="B389" s="218"/>
      <c r="C389" s="219"/>
      <c r="D389" s="204" t="s">
        <v>156</v>
      </c>
      <c r="E389" s="219"/>
      <c r="F389" s="221" t="s">
        <v>443</v>
      </c>
      <c r="G389" s="219"/>
      <c r="H389" s="222">
        <v>3.09</v>
      </c>
      <c r="I389" s="223"/>
      <c r="J389" s="219"/>
      <c r="K389" s="219"/>
      <c r="L389" s="224"/>
      <c r="M389" s="225"/>
      <c r="N389" s="226"/>
      <c r="O389" s="226"/>
      <c r="P389" s="226"/>
      <c r="Q389" s="226"/>
      <c r="R389" s="226"/>
      <c r="S389" s="226"/>
      <c r="T389" s="227"/>
      <c r="AT389" s="228" t="s">
        <v>156</v>
      </c>
      <c r="AU389" s="228" t="s">
        <v>90</v>
      </c>
      <c r="AV389" s="14" t="s">
        <v>90</v>
      </c>
      <c r="AW389" s="14" t="s">
        <v>4</v>
      </c>
      <c r="AX389" s="14" t="s">
        <v>40</v>
      </c>
      <c r="AY389" s="228" t="s">
        <v>146</v>
      </c>
    </row>
    <row r="390" spans="1:65" s="2" customFormat="1" ht="16.5" customHeight="1">
      <c r="A390" s="37"/>
      <c r="B390" s="38"/>
      <c r="C390" s="191" t="s">
        <v>444</v>
      </c>
      <c r="D390" s="191" t="s">
        <v>148</v>
      </c>
      <c r="E390" s="192" t="s">
        <v>445</v>
      </c>
      <c r="F390" s="193" t="s">
        <v>446</v>
      </c>
      <c r="G390" s="194" t="s">
        <v>112</v>
      </c>
      <c r="H390" s="195">
        <v>3</v>
      </c>
      <c r="I390" s="196"/>
      <c r="J390" s="197">
        <f>ROUND(I390*H390,2)</f>
        <v>0</v>
      </c>
      <c r="K390" s="193" t="s">
        <v>151</v>
      </c>
      <c r="L390" s="42"/>
      <c r="M390" s="198" t="s">
        <v>32</v>
      </c>
      <c r="N390" s="199" t="s">
        <v>52</v>
      </c>
      <c r="O390" s="67"/>
      <c r="P390" s="200">
        <f>O390*H390</f>
        <v>0</v>
      </c>
      <c r="Q390" s="200">
        <v>6.9999999999999994E-5</v>
      </c>
      <c r="R390" s="200">
        <f>Q390*H390</f>
        <v>2.0999999999999998E-4</v>
      </c>
      <c r="S390" s="200">
        <v>0</v>
      </c>
      <c r="T390" s="201">
        <f>S390*H390</f>
        <v>0</v>
      </c>
      <c r="U390" s="37"/>
      <c r="V390" s="37"/>
      <c r="W390" s="37"/>
      <c r="X390" s="37"/>
      <c r="Y390" s="37"/>
      <c r="Z390" s="37"/>
      <c r="AA390" s="37"/>
      <c r="AB390" s="37"/>
      <c r="AC390" s="37"/>
      <c r="AD390" s="37"/>
      <c r="AE390" s="37"/>
      <c r="AR390" s="202" t="s">
        <v>152</v>
      </c>
      <c r="AT390" s="202" t="s">
        <v>148</v>
      </c>
      <c r="AU390" s="202" t="s">
        <v>90</v>
      </c>
      <c r="AY390" s="19" t="s">
        <v>146</v>
      </c>
      <c r="BE390" s="203">
        <f>IF(N390="základní",J390,0)</f>
        <v>0</v>
      </c>
      <c r="BF390" s="203">
        <f>IF(N390="snížená",J390,0)</f>
        <v>0</v>
      </c>
      <c r="BG390" s="203">
        <f>IF(N390="zákl. přenesená",J390,0)</f>
        <v>0</v>
      </c>
      <c r="BH390" s="203">
        <f>IF(N390="sníž. přenesená",J390,0)</f>
        <v>0</v>
      </c>
      <c r="BI390" s="203">
        <f>IF(N390="nulová",J390,0)</f>
        <v>0</v>
      </c>
      <c r="BJ390" s="19" t="s">
        <v>40</v>
      </c>
      <c r="BK390" s="203">
        <f>ROUND(I390*H390,2)</f>
        <v>0</v>
      </c>
      <c r="BL390" s="19" t="s">
        <v>152</v>
      </c>
      <c r="BM390" s="202" t="s">
        <v>447</v>
      </c>
    </row>
    <row r="391" spans="1:65" s="2" customFormat="1" ht="48">
      <c r="A391" s="37"/>
      <c r="B391" s="38"/>
      <c r="C391" s="39"/>
      <c r="D391" s="204" t="s">
        <v>154</v>
      </c>
      <c r="E391" s="39"/>
      <c r="F391" s="205" t="s">
        <v>448</v>
      </c>
      <c r="G391" s="39"/>
      <c r="H391" s="39"/>
      <c r="I391" s="112"/>
      <c r="J391" s="39"/>
      <c r="K391" s="39"/>
      <c r="L391" s="42"/>
      <c r="M391" s="206"/>
      <c r="N391" s="207"/>
      <c r="O391" s="67"/>
      <c r="P391" s="67"/>
      <c r="Q391" s="67"/>
      <c r="R391" s="67"/>
      <c r="S391" s="67"/>
      <c r="T391" s="68"/>
      <c r="U391" s="37"/>
      <c r="V391" s="37"/>
      <c r="W391" s="37"/>
      <c r="X391" s="37"/>
      <c r="Y391" s="37"/>
      <c r="Z391" s="37"/>
      <c r="AA391" s="37"/>
      <c r="AB391" s="37"/>
      <c r="AC391" s="37"/>
      <c r="AD391" s="37"/>
      <c r="AE391" s="37"/>
      <c r="AT391" s="19" t="s">
        <v>154</v>
      </c>
      <c r="AU391" s="19" t="s">
        <v>90</v>
      </c>
    </row>
    <row r="392" spans="1:65" s="13" customFormat="1" ht="10.199999999999999">
      <c r="B392" s="208"/>
      <c r="C392" s="209"/>
      <c r="D392" s="204" t="s">
        <v>156</v>
      </c>
      <c r="E392" s="210" t="s">
        <v>32</v>
      </c>
      <c r="F392" s="211" t="s">
        <v>198</v>
      </c>
      <c r="G392" s="209"/>
      <c r="H392" s="210" t="s">
        <v>32</v>
      </c>
      <c r="I392" s="212"/>
      <c r="J392" s="209"/>
      <c r="K392" s="209"/>
      <c r="L392" s="213"/>
      <c r="M392" s="214"/>
      <c r="N392" s="215"/>
      <c r="O392" s="215"/>
      <c r="P392" s="215"/>
      <c r="Q392" s="215"/>
      <c r="R392" s="215"/>
      <c r="S392" s="215"/>
      <c r="T392" s="216"/>
      <c r="AT392" s="217" t="s">
        <v>156</v>
      </c>
      <c r="AU392" s="217" t="s">
        <v>90</v>
      </c>
      <c r="AV392" s="13" t="s">
        <v>40</v>
      </c>
      <c r="AW392" s="13" t="s">
        <v>38</v>
      </c>
      <c r="AX392" s="13" t="s">
        <v>81</v>
      </c>
      <c r="AY392" s="217" t="s">
        <v>146</v>
      </c>
    </row>
    <row r="393" spans="1:65" s="13" customFormat="1" ht="10.199999999999999">
      <c r="B393" s="208"/>
      <c r="C393" s="209"/>
      <c r="D393" s="204" t="s">
        <v>156</v>
      </c>
      <c r="E393" s="210" t="s">
        <v>32</v>
      </c>
      <c r="F393" s="211" t="s">
        <v>157</v>
      </c>
      <c r="G393" s="209"/>
      <c r="H393" s="210" t="s">
        <v>32</v>
      </c>
      <c r="I393" s="212"/>
      <c r="J393" s="209"/>
      <c r="K393" s="209"/>
      <c r="L393" s="213"/>
      <c r="M393" s="214"/>
      <c r="N393" s="215"/>
      <c r="O393" s="215"/>
      <c r="P393" s="215"/>
      <c r="Q393" s="215"/>
      <c r="R393" s="215"/>
      <c r="S393" s="215"/>
      <c r="T393" s="216"/>
      <c r="AT393" s="217" t="s">
        <v>156</v>
      </c>
      <c r="AU393" s="217" t="s">
        <v>90</v>
      </c>
      <c r="AV393" s="13" t="s">
        <v>40</v>
      </c>
      <c r="AW393" s="13" t="s">
        <v>38</v>
      </c>
      <c r="AX393" s="13" t="s">
        <v>81</v>
      </c>
      <c r="AY393" s="217" t="s">
        <v>146</v>
      </c>
    </row>
    <row r="394" spans="1:65" s="13" customFormat="1" ht="10.199999999999999">
      <c r="B394" s="208"/>
      <c r="C394" s="209"/>
      <c r="D394" s="204" t="s">
        <v>156</v>
      </c>
      <c r="E394" s="210" t="s">
        <v>32</v>
      </c>
      <c r="F394" s="211" t="s">
        <v>199</v>
      </c>
      <c r="G394" s="209"/>
      <c r="H394" s="210" t="s">
        <v>32</v>
      </c>
      <c r="I394" s="212"/>
      <c r="J394" s="209"/>
      <c r="K394" s="209"/>
      <c r="L394" s="213"/>
      <c r="M394" s="214"/>
      <c r="N394" s="215"/>
      <c r="O394" s="215"/>
      <c r="P394" s="215"/>
      <c r="Q394" s="215"/>
      <c r="R394" s="215"/>
      <c r="S394" s="215"/>
      <c r="T394" s="216"/>
      <c r="AT394" s="217" t="s">
        <v>156</v>
      </c>
      <c r="AU394" s="217" t="s">
        <v>90</v>
      </c>
      <c r="AV394" s="13" t="s">
        <v>40</v>
      </c>
      <c r="AW394" s="13" t="s">
        <v>38</v>
      </c>
      <c r="AX394" s="13" t="s">
        <v>81</v>
      </c>
      <c r="AY394" s="217" t="s">
        <v>146</v>
      </c>
    </row>
    <row r="395" spans="1:65" s="14" customFormat="1" ht="10.199999999999999">
      <c r="B395" s="218"/>
      <c r="C395" s="219"/>
      <c r="D395" s="204" t="s">
        <v>156</v>
      </c>
      <c r="E395" s="220" t="s">
        <v>32</v>
      </c>
      <c r="F395" s="221" t="s">
        <v>437</v>
      </c>
      <c r="G395" s="219"/>
      <c r="H395" s="222">
        <v>3</v>
      </c>
      <c r="I395" s="223"/>
      <c r="J395" s="219"/>
      <c r="K395" s="219"/>
      <c r="L395" s="224"/>
      <c r="M395" s="225"/>
      <c r="N395" s="226"/>
      <c r="O395" s="226"/>
      <c r="P395" s="226"/>
      <c r="Q395" s="226"/>
      <c r="R395" s="226"/>
      <c r="S395" s="226"/>
      <c r="T395" s="227"/>
      <c r="AT395" s="228" t="s">
        <v>156</v>
      </c>
      <c r="AU395" s="228" t="s">
        <v>90</v>
      </c>
      <c r="AV395" s="14" t="s">
        <v>90</v>
      </c>
      <c r="AW395" s="14" t="s">
        <v>38</v>
      </c>
      <c r="AX395" s="14" t="s">
        <v>81</v>
      </c>
      <c r="AY395" s="228" t="s">
        <v>146</v>
      </c>
    </row>
    <row r="396" spans="1:65" s="15" customFormat="1" ht="10.199999999999999">
      <c r="B396" s="229"/>
      <c r="C396" s="230"/>
      <c r="D396" s="204" t="s">
        <v>156</v>
      </c>
      <c r="E396" s="231" t="s">
        <v>32</v>
      </c>
      <c r="F396" s="232" t="s">
        <v>159</v>
      </c>
      <c r="G396" s="230"/>
      <c r="H396" s="233">
        <v>3</v>
      </c>
      <c r="I396" s="234"/>
      <c r="J396" s="230"/>
      <c r="K396" s="230"/>
      <c r="L396" s="235"/>
      <c r="M396" s="236"/>
      <c r="N396" s="237"/>
      <c r="O396" s="237"/>
      <c r="P396" s="237"/>
      <c r="Q396" s="237"/>
      <c r="R396" s="237"/>
      <c r="S396" s="237"/>
      <c r="T396" s="238"/>
      <c r="AT396" s="239" t="s">
        <v>156</v>
      </c>
      <c r="AU396" s="239" t="s">
        <v>90</v>
      </c>
      <c r="AV396" s="15" t="s">
        <v>152</v>
      </c>
      <c r="AW396" s="15" t="s">
        <v>38</v>
      </c>
      <c r="AX396" s="15" t="s">
        <v>40</v>
      </c>
      <c r="AY396" s="239" t="s">
        <v>146</v>
      </c>
    </row>
    <row r="397" spans="1:65" s="2" customFormat="1" ht="16.5" customHeight="1">
      <c r="A397" s="37"/>
      <c r="B397" s="38"/>
      <c r="C397" s="240" t="s">
        <v>449</v>
      </c>
      <c r="D397" s="240" t="s">
        <v>264</v>
      </c>
      <c r="E397" s="241" t="s">
        <v>450</v>
      </c>
      <c r="F397" s="242" t="s">
        <v>451</v>
      </c>
      <c r="G397" s="243" t="s">
        <v>112</v>
      </c>
      <c r="H397" s="244">
        <v>3.09</v>
      </c>
      <c r="I397" s="245"/>
      <c r="J397" s="246">
        <f>ROUND(I397*H397,2)</f>
        <v>0</v>
      </c>
      <c r="K397" s="242" t="s">
        <v>151</v>
      </c>
      <c r="L397" s="247"/>
      <c r="M397" s="248" t="s">
        <v>32</v>
      </c>
      <c r="N397" s="249" t="s">
        <v>52</v>
      </c>
      <c r="O397" s="67"/>
      <c r="P397" s="200">
        <f>O397*H397</f>
        <v>0</v>
      </c>
      <c r="Q397" s="200">
        <v>3.2000000000000002E-3</v>
      </c>
      <c r="R397" s="200">
        <f>Q397*H397</f>
        <v>9.8879999999999992E-3</v>
      </c>
      <c r="S397" s="200">
        <v>0</v>
      </c>
      <c r="T397" s="201">
        <f>S397*H397</f>
        <v>0</v>
      </c>
      <c r="U397" s="37"/>
      <c r="V397" s="37"/>
      <c r="W397" s="37"/>
      <c r="X397" s="37"/>
      <c r="Y397" s="37"/>
      <c r="Z397" s="37"/>
      <c r="AA397" s="37"/>
      <c r="AB397" s="37"/>
      <c r="AC397" s="37"/>
      <c r="AD397" s="37"/>
      <c r="AE397" s="37"/>
      <c r="AR397" s="202" t="s">
        <v>193</v>
      </c>
      <c r="AT397" s="202" t="s">
        <v>264</v>
      </c>
      <c r="AU397" s="202" t="s">
        <v>90</v>
      </c>
      <c r="AY397" s="19" t="s">
        <v>146</v>
      </c>
      <c r="BE397" s="203">
        <f>IF(N397="základní",J397,0)</f>
        <v>0</v>
      </c>
      <c r="BF397" s="203">
        <f>IF(N397="snížená",J397,0)</f>
        <v>0</v>
      </c>
      <c r="BG397" s="203">
        <f>IF(N397="zákl. přenesená",J397,0)</f>
        <v>0</v>
      </c>
      <c r="BH397" s="203">
        <f>IF(N397="sníž. přenesená",J397,0)</f>
        <v>0</v>
      </c>
      <c r="BI397" s="203">
        <f>IF(N397="nulová",J397,0)</f>
        <v>0</v>
      </c>
      <c r="BJ397" s="19" t="s">
        <v>40</v>
      </c>
      <c r="BK397" s="203">
        <f>ROUND(I397*H397,2)</f>
        <v>0</v>
      </c>
      <c r="BL397" s="19" t="s">
        <v>152</v>
      </c>
      <c r="BM397" s="202" t="s">
        <v>452</v>
      </c>
    </row>
    <row r="398" spans="1:65" s="2" customFormat="1" ht="19.2">
      <c r="A398" s="37"/>
      <c r="B398" s="38"/>
      <c r="C398" s="39"/>
      <c r="D398" s="204" t="s">
        <v>164</v>
      </c>
      <c r="E398" s="39"/>
      <c r="F398" s="205" t="s">
        <v>442</v>
      </c>
      <c r="G398" s="39"/>
      <c r="H398" s="39"/>
      <c r="I398" s="112"/>
      <c r="J398" s="39"/>
      <c r="K398" s="39"/>
      <c r="L398" s="42"/>
      <c r="M398" s="206"/>
      <c r="N398" s="207"/>
      <c r="O398" s="67"/>
      <c r="P398" s="67"/>
      <c r="Q398" s="67"/>
      <c r="R398" s="67"/>
      <c r="S398" s="67"/>
      <c r="T398" s="68"/>
      <c r="U398" s="37"/>
      <c r="V398" s="37"/>
      <c r="W398" s="37"/>
      <c r="X398" s="37"/>
      <c r="Y398" s="37"/>
      <c r="Z398" s="37"/>
      <c r="AA398" s="37"/>
      <c r="AB398" s="37"/>
      <c r="AC398" s="37"/>
      <c r="AD398" s="37"/>
      <c r="AE398" s="37"/>
      <c r="AT398" s="19" t="s">
        <v>164</v>
      </c>
      <c r="AU398" s="19" t="s">
        <v>90</v>
      </c>
    </row>
    <row r="399" spans="1:65" s="14" customFormat="1" ht="10.199999999999999">
      <c r="B399" s="218"/>
      <c r="C399" s="219"/>
      <c r="D399" s="204" t="s">
        <v>156</v>
      </c>
      <c r="E399" s="219"/>
      <c r="F399" s="221" t="s">
        <v>443</v>
      </c>
      <c r="G399" s="219"/>
      <c r="H399" s="222">
        <v>3.09</v>
      </c>
      <c r="I399" s="223"/>
      <c r="J399" s="219"/>
      <c r="K399" s="219"/>
      <c r="L399" s="224"/>
      <c r="M399" s="225"/>
      <c r="N399" s="226"/>
      <c r="O399" s="226"/>
      <c r="P399" s="226"/>
      <c r="Q399" s="226"/>
      <c r="R399" s="226"/>
      <c r="S399" s="226"/>
      <c r="T399" s="227"/>
      <c r="AT399" s="228" t="s">
        <v>156</v>
      </c>
      <c r="AU399" s="228" t="s">
        <v>90</v>
      </c>
      <c r="AV399" s="14" t="s">
        <v>90</v>
      </c>
      <c r="AW399" s="14" t="s">
        <v>4</v>
      </c>
      <c r="AX399" s="14" t="s">
        <v>40</v>
      </c>
      <c r="AY399" s="228" t="s">
        <v>146</v>
      </c>
    </row>
    <row r="400" spans="1:65" s="2" customFormat="1" ht="16.5" customHeight="1">
      <c r="A400" s="37"/>
      <c r="B400" s="38"/>
      <c r="C400" s="191" t="s">
        <v>453</v>
      </c>
      <c r="D400" s="191" t="s">
        <v>148</v>
      </c>
      <c r="E400" s="192" t="s">
        <v>454</v>
      </c>
      <c r="F400" s="193" t="s">
        <v>455</v>
      </c>
      <c r="G400" s="194" t="s">
        <v>189</v>
      </c>
      <c r="H400" s="195">
        <v>0.29799999999999999</v>
      </c>
      <c r="I400" s="196"/>
      <c r="J400" s="197">
        <f>ROUND(I400*H400,2)</f>
        <v>0</v>
      </c>
      <c r="K400" s="193" t="s">
        <v>151</v>
      </c>
      <c r="L400" s="42"/>
      <c r="M400" s="198" t="s">
        <v>32</v>
      </c>
      <c r="N400" s="199" t="s">
        <v>52</v>
      </c>
      <c r="O400" s="67"/>
      <c r="P400" s="200">
        <f>O400*H400</f>
        <v>0</v>
      </c>
      <c r="Q400" s="200">
        <v>0</v>
      </c>
      <c r="R400" s="200">
        <f>Q400*H400</f>
        <v>0</v>
      </c>
      <c r="S400" s="200">
        <v>1.92</v>
      </c>
      <c r="T400" s="201">
        <f>S400*H400</f>
        <v>0.57216</v>
      </c>
      <c r="U400" s="37"/>
      <c r="V400" s="37"/>
      <c r="W400" s="37"/>
      <c r="X400" s="37"/>
      <c r="Y400" s="37"/>
      <c r="Z400" s="37"/>
      <c r="AA400" s="37"/>
      <c r="AB400" s="37"/>
      <c r="AC400" s="37"/>
      <c r="AD400" s="37"/>
      <c r="AE400" s="37"/>
      <c r="AR400" s="202" t="s">
        <v>152</v>
      </c>
      <c r="AT400" s="202" t="s">
        <v>148</v>
      </c>
      <c r="AU400" s="202" t="s">
        <v>90</v>
      </c>
      <c r="AY400" s="19" t="s">
        <v>146</v>
      </c>
      <c r="BE400" s="203">
        <f>IF(N400="základní",J400,0)</f>
        <v>0</v>
      </c>
      <c r="BF400" s="203">
        <f>IF(N400="snížená",J400,0)</f>
        <v>0</v>
      </c>
      <c r="BG400" s="203">
        <f>IF(N400="zákl. přenesená",J400,0)</f>
        <v>0</v>
      </c>
      <c r="BH400" s="203">
        <f>IF(N400="sníž. přenesená",J400,0)</f>
        <v>0</v>
      </c>
      <c r="BI400" s="203">
        <f>IF(N400="nulová",J400,0)</f>
        <v>0</v>
      </c>
      <c r="BJ400" s="19" t="s">
        <v>40</v>
      </c>
      <c r="BK400" s="203">
        <f>ROUND(I400*H400,2)</f>
        <v>0</v>
      </c>
      <c r="BL400" s="19" t="s">
        <v>152</v>
      </c>
      <c r="BM400" s="202" t="s">
        <v>456</v>
      </c>
    </row>
    <row r="401" spans="1:65" s="2" customFormat="1" ht="38.4">
      <c r="A401" s="37"/>
      <c r="B401" s="38"/>
      <c r="C401" s="39"/>
      <c r="D401" s="204" t="s">
        <v>154</v>
      </c>
      <c r="E401" s="39"/>
      <c r="F401" s="205" t="s">
        <v>457</v>
      </c>
      <c r="G401" s="39"/>
      <c r="H401" s="39"/>
      <c r="I401" s="112"/>
      <c r="J401" s="39"/>
      <c r="K401" s="39"/>
      <c r="L401" s="42"/>
      <c r="M401" s="206"/>
      <c r="N401" s="207"/>
      <c r="O401" s="67"/>
      <c r="P401" s="67"/>
      <c r="Q401" s="67"/>
      <c r="R401" s="67"/>
      <c r="S401" s="67"/>
      <c r="T401" s="68"/>
      <c r="U401" s="37"/>
      <c r="V401" s="37"/>
      <c r="W401" s="37"/>
      <c r="X401" s="37"/>
      <c r="Y401" s="37"/>
      <c r="Z401" s="37"/>
      <c r="AA401" s="37"/>
      <c r="AB401" s="37"/>
      <c r="AC401" s="37"/>
      <c r="AD401" s="37"/>
      <c r="AE401" s="37"/>
      <c r="AT401" s="19" t="s">
        <v>154</v>
      </c>
      <c r="AU401" s="19" t="s">
        <v>90</v>
      </c>
    </row>
    <row r="402" spans="1:65" s="13" customFormat="1" ht="10.199999999999999">
      <c r="B402" s="208"/>
      <c r="C402" s="209"/>
      <c r="D402" s="204" t="s">
        <v>156</v>
      </c>
      <c r="E402" s="210" t="s">
        <v>32</v>
      </c>
      <c r="F402" s="211" t="s">
        <v>458</v>
      </c>
      <c r="G402" s="209"/>
      <c r="H402" s="210" t="s">
        <v>32</v>
      </c>
      <c r="I402" s="212"/>
      <c r="J402" s="209"/>
      <c r="K402" s="209"/>
      <c r="L402" s="213"/>
      <c r="M402" s="214"/>
      <c r="N402" s="215"/>
      <c r="O402" s="215"/>
      <c r="P402" s="215"/>
      <c r="Q402" s="215"/>
      <c r="R402" s="215"/>
      <c r="S402" s="215"/>
      <c r="T402" s="216"/>
      <c r="AT402" s="217" t="s">
        <v>156</v>
      </c>
      <c r="AU402" s="217" t="s">
        <v>90</v>
      </c>
      <c r="AV402" s="13" t="s">
        <v>40</v>
      </c>
      <c r="AW402" s="13" t="s">
        <v>38</v>
      </c>
      <c r="AX402" s="13" t="s">
        <v>81</v>
      </c>
      <c r="AY402" s="217" t="s">
        <v>146</v>
      </c>
    </row>
    <row r="403" spans="1:65" s="14" customFormat="1" ht="10.199999999999999">
      <c r="B403" s="218"/>
      <c r="C403" s="219"/>
      <c r="D403" s="204" t="s">
        <v>156</v>
      </c>
      <c r="E403" s="220" t="s">
        <v>32</v>
      </c>
      <c r="F403" s="221" t="s">
        <v>459</v>
      </c>
      <c r="G403" s="219"/>
      <c r="H403" s="222">
        <v>0.29799999999999999</v>
      </c>
      <c r="I403" s="223"/>
      <c r="J403" s="219"/>
      <c r="K403" s="219"/>
      <c r="L403" s="224"/>
      <c r="M403" s="225"/>
      <c r="N403" s="226"/>
      <c r="O403" s="226"/>
      <c r="P403" s="226"/>
      <c r="Q403" s="226"/>
      <c r="R403" s="226"/>
      <c r="S403" s="226"/>
      <c r="T403" s="227"/>
      <c r="AT403" s="228" t="s">
        <v>156</v>
      </c>
      <c r="AU403" s="228" t="s">
        <v>90</v>
      </c>
      <c r="AV403" s="14" t="s">
        <v>90</v>
      </c>
      <c r="AW403" s="14" t="s">
        <v>38</v>
      </c>
      <c r="AX403" s="14" t="s">
        <v>81</v>
      </c>
      <c r="AY403" s="228" t="s">
        <v>146</v>
      </c>
    </row>
    <row r="404" spans="1:65" s="15" customFormat="1" ht="10.199999999999999">
      <c r="B404" s="229"/>
      <c r="C404" s="230"/>
      <c r="D404" s="204" t="s">
        <v>156</v>
      </c>
      <c r="E404" s="231" t="s">
        <v>32</v>
      </c>
      <c r="F404" s="232" t="s">
        <v>159</v>
      </c>
      <c r="G404" s="230"/>
      <c r="H404" s="233">
        <v>0.29799999999999999</v>
      </c>
      <c r="I404" s="234"/>
      <c r="J404" s="230"/>
      <c r="K404" s="230"/>
      <c r="L404" s="235"/>
      <c r="M404" s="236"/>
      <c r="N404" s="237"/>
      <c r="O404" s="237"/>
      <c r="P404" s="237"/>
      <c r="Q404" s="237"/>
      <c r="R404" s="237"/>
      <c r="S404" s="237"/>
      <c r="T404" s="238"/>
      <c r="AT404" s="239" t="s">
        <v>156</v>
      </c>
      <c r="AU404" s="239" t="s">
        <v>90</v>
      </c>
      <c r="AV404" s="15" t="s">
        <v>152</v>
      </c>
      <c r="AW404" s="15" t="s">
        <v>38</v>
      </c>
      <c r="AX404" s="15" t="s">
        <v>40</v>
      </c>
      <c r="AY404" s="239" t="s">
        <v>146</v>
      </c>
    </row>
    <row r="405" spans="1:65" s="2" customFormat="1" ht="16.5" customHeight="1">
      <c r="A405" s="37"/>
      <c r="B405" s="38"/>
      <c r="C405" s="191" t="s">
        <v>460</v>
      </c>
      <c r="D405" s="191" t="s">
        <v>148</v>
      </c>
      <c r="E405" s="192" t="s">
        <v>461</v>
      </c>
      <c r="F405" s="193" t="s">
        <v>462</v>
      </c>
      <c r="G405" s="194" t="s">
        <v>96</v>
      </c>
      <c r="H405" s="195">
        <v>20.71</v>
      </c>
      <c r="I405" s="196"/>
      <c r="J405" s="197">
        <f>ROUND(I405*H405,2)</f>
        <v>0</v>
      </c>
      <c r="K405" s="193" t="s">
        <v>151</v>
      </c>
      <c r="L405" s="42"/>
      <c r="M405" s="198" t="s">
        <v>32</v>
      </c>
      <c r="N405" s="199" t="s">
        <v>52</v>
      </c>
      <c r="O405" s="67"/>
      <c r="P405" s="200">
        <f>O405*H405</f>
        <v>0</v>
      </c>
      <c r="Q405" s="200">
        <v>0</v>
      </c>
      <c r="R405" s="200">
        <f>Q405*H405</f>
        <v>0</v>
      </c>
      <c r="S405" s="200">
        <v>0</v>
      </c>
      <c r="T405" s="201">
        <f>S405*H405</f>
        <v>0</v>
      </c>
      <c r="U405" s="37"/>
      <c r="V405" s="37"/>
      <c r="W405" s="37"/>
      <c r="X405" s="37"/>
      <c r="Y405" s="37"/>
      <c r="Z405" s="37"/>
      <c r="AA405" s="37"/>
      <c r="AB405" s="37"/>
      <c r="AC405" s="37"/>
      <c r="AD405" s="37"/>
      <c r="AE405" s="37"/>
      <c r="AR405" s="202" t="s">
        <v>152</v>
      </c>
      <c r="AT405" s="202" t="s">
        <v>148</v>
      </c>
      <c r="AU405" s="202" t="s">
        <v>90</v>
      </c>
      <c r="AY405" s="19" t="s">
        <v>146</v>
      </c>
      <c r="BE405" s="203">
        <f>IF(N405="základní",J405,0)</f>
        <v>0</v>
      </c>
      <c r="BF405" s="203">
        <f>IF(N405="snížená",J405,0)</f>
        <v>0</v>
      </c>
      <c r="BG405" s="203">
        <f>IF(N405="zákl. přenesená",J405,0)</f>
        <v>0</v>
      </c>
      <c r="BH405" s="203">
        <f>IF(N405="sníž. přenesená",J405,0)</f>
        <v>0</v>
      </c>
      <c r="BI405" s="203">
        <f>IF(N405="nulová",J405,0)</f>
        <v>0</v>
      </c>
      <c r="BJ405" s="19" t="s">
        <v>40</v>
      </c>
      <c r="BK405" s="203">
        <f>ROUND(I405*H405,2)</f>
        <v>0</v>
      </c>
      <c r="BL405" s="19" t="s">
        <v>152</v>
      </c>
      <c r="BM405" s="202" t="s">
        <v>463</v>
      </c>
    </row>
    <row r="406" spans="1:65" s="2" customFormat="1" ht="86.4">
      <c r="A406" s="37"/>
      <c r="B406" s="38"/>
      <c r="C406" s="39"/>
      <c r="D406" s="204" t="s">
        <v>154</v>
      </c>
      <c r="E406" s="39"/>
      <c r="F406" s="205" t="s">
        <v>464</v>
      </c>
      <c r="G406" s="39"/>
      <c r="H406" s="39"/>
      <c r="I406" s="112"/>
      <c r="J406" s="39"/>
      <c r="K406" s="39"/>
      <c r="L406" s="42"/>
      <c r="M406" s="206"/>
      <c r="N406" s="207"/>
      <c r="O406" s="67"/>
      <c r="P406" s="67"/>
      <c r="Q406" s="67"/>
      <c r="R406" s="67"/>
      <c r="S406" s="67"/>
      <c r="T406" s="68"/>
      <c r="U406" s="37"/>
      <c r="V406" s="37"/>
      <c r="W406" s="37"/>
      <c r="X406" s="37"/>
      <c r="Y406" s="37"/>
      <c r="Z406" s="37"/>
      <c r="AA406" s="37"/>
      <c r="AB406" s="37"/>
      <c r="AC406" s="37"/>
      <c r="AD406" s="37"/>
      <c r="AE406" s="37"/>
      <c r="AT406" s="19" t="s">
        <v>154</v>
      </c>
      <c r="AU406" s="19" t="s">
        <v>90</v>
      </c>
    </row>
    <row r="407" spans="1:65" s="13" customFormat="1" ht="10.199999999999999">
      <c r="B407" s="208"/>
      <c r="C407" s="209"/>
      <c r="D407" s="204" t="s">
        <v>156</v>
      </c>
      <c r="E407" s="210" t="s">
        <v>32</v>
      </c>
      <c r="F407" s="211" t="s">
        <v>198</v>
      </c>
      <c r="G407" s="209"/>
      <c r="H407" s="210" t="s">
        <v>32</v>
      </c>
      <c r="I407" s="212"/>
      <c r="J407" s="209"/>
      <c r="K407" s="209"/>
      <c r="L407" s="213"/>
      <c r="M407" s="214"/>
      <c r="N407" s="215"/>
      <c r="O407" s="215"/>
      <c r="P407" s="215"/>
      <c r="Q407" s="215"/>
      <c r="R407" s="215"/>
      <c r="S407" s="215"/>
      <c r="T407" s="216"/>
      <c r="AT407" s="217" t="s">
        <v>156</v>
      </c>
      <c r="AU407" s="217" t="s">
        <v>90</v>
      </c>
      <c r="AV407" s="13" t="s">
        <v>40</v>
      </c>
      <c r="AW407" s="13" t="s">
        <v>38</v>
      </c>
      <c r="AX407" s="13" t="s">
        <v>81</v>
      </c>
      <c r="AY407" s="217" t="s">
        <v>146</v>
      </c>
    </row>
    <row r="408" spans="1:65" s="13" customFormat="1" ht="10.199999999999999">
      <c r="B408" s="208"/>
      <c r="C408" s="209"/>
      <c r="D408" s="204" t="s">
        <v>156</v>
      </c>
      <c r="E408" s="210" t="s">
        <v>32</v>
      </c>
      <c r="F408" s="211" t="s">
        <v>157</v>
      </c>
      <c r="G408" s="209"/>
      <c r="H408" s="210" t="s">
        <v>32</v>
      </c>
      <c r="I408" s="212"/>
      <c r="J408" s="209"/>
      <c r="K408" s="209"/>
      <c r="L408" s="213"/>
      <c r="M408" s="214"/>
      <c r="N408" s="215"/>
      <c r="O408" s="215"/>
      <c r="P408" s="215"/>
      <c r="Q408" s="215"/>
      <c r="R408" s="215"/>
      <c r="S408" s="215"/>
      <c r="T408" s="216"/>
      <c r="AT408" s="217" t="s">
        <v>156</v>
      </c>
      <c r="AU408" s="217" t="s">
        <v>90</v>
      </c>
      <c r="AV408" s="13" t="s">
        <v>40</v>
      </c>
      <c r="AW408" s="13" t="s">
        <v>38</v>
      </c>
      <c r="AX408" s="13" t="s">
        <v>81</v>
      </c>
      <c r="AY408" s="217" t="s">
        <v>146</v>
      </c>
    </row>
    <row r="409" spans="1:65" s="13" customFormat="1" ht="10.199999999999999">
      <c r="B409" s="208"/>
      <c r="C409" s="209"/>
      <c r="D409" s="204" t="s">
        <v>156</v>
      </c>
      <c r="E409" s="210" t="s">
        <v>32</v>
      </c>
      <c r="F409" s="211" t="s">
        <v>199</v>
      </c>
      <c r="G409" s="209"/>
      <c r="H409" s="210" t="s">
        <v>32</v>
      </c>
      <c r="I409" s="212"/>
      <c r="J409" s="209"/>
      <c r="K409" s="209"/>
      <c r="L409" s="213"/>
      <c r="M409" s="214"/>
      <c r="N409" s="215"/>
      <c r="O409" s="215"/>
      <c r="P409" s="215"/>
      <c r="Q409" s="215"/>
      <c r="R409" s="215"/>
      <c r="S409" s="215"/>
      <c r="T409" s="216"/>
      <c r="AT409" s="217" t="s">
        <v>156</v>
      </c>
      <c r="AU409" s="217" t="s">
        <v>90</v>
      </c>
      <c r="AV409" s="13" t="s">
        <v>40</v>
      </c>
      <c r="AW409" s="13" t="s">
        <v>38</v>
      </c>
      <c r="AX409" s="13" t="s">
        <v>81</v>
      </c>
      <c r="AY409" s="217" t="s">
        <v>146</v>
      </c>
    </row>
    <row r="410" spans="1:65" s="14" customFormat="1" ht="10.199999999999999">
      <c r="B410" s="218"/>
      <c r="C410" s="219"/>
      <c r="D410" s="204" t="s">
        <v>156</v>
      </c>
      <c r="E410" s="220" t="s">
        <v>32</v>
      </c>
      <c r="F410" s="221" t="s">
        <v>373</v>
      </c>
      <c r="G410" s="219"/>
      <c r="H410" s="222">
        <v>20.71</v>
      </c>
      <c r="I410" s="223"/>
      <c r="J410" s="219"/>
      <c r="K410" s="219"/>
      <c r="L410" s="224"/>
      <c r="M410" s="225"/>
      <c r="N410" s="226"/>
      <c r="O410" s="226"/>
      <c r="P410" s="226"/>
      <c r="Q410" s="226"/>
      <c r="R410" s="226"/>
      <c r="S410" s="226"/>
      <c r="T410" s="227"/>
      <c r="AT410" s="228" t="s">
        <v>156</v>
      </c>
      <c r="AU410" s="228" t="s">
        <v>90</v>
      </c>
      <c r="AV410" s="14" t="s">
        <v>90</v>
      </c>
      <c r="AW410" s="14" t="s">
        <v>38</v>
      </c>
      <c r="AX410" s="14" t="s">
        <v>81</v>
      </c>
      <c r="AY410" s="228" t="s">
        <v>146</v>
      </c>
    </row>
    <row r="411" spans="1:65" s="15" customFormat="1" ht="10.199999999999999">
      <c r="B411" s="229"/>
      <c r="C411" s="230"/>
      <c r="D411" s="204" t="s">
        <v>156</v>
      </c>
      <c r="E411" s="231" t="s">
        <v>32</v>
      </c>
      <c r="F411" s="232" t="s">
        <v>159</v>
      </c>
      <c r="G411" s="230"/>
      <c r="H411" s="233">
        <v>20.71</v>
      </c>
      <c r="I411" s="234"/>
      <c r="J411" s="230"/>
      <c r="K411" s="230"/>
      <c r="L411" s="235"/>
      <c r="M411" s="236"/>
      <c r="N411" s="237"/>
      <c r="O411" s="237"/>
      <c r="P411" s="237"/>
      <c r="Q411" s="237"/>
      <c r="R411" s="237"/>
      <c r="S411" s="237"/>
      <c r="T411" s="238"/>
      <c r="AT411" s="239" t="s">
        <v>156</v>
      </c>
      <c r="AU411" s="239" t="s">
        <v>90</v>
      </c>
      <c r="AV411" s="15" t="s">
        <v>152</v>
      </c>
      <c r="AW411" s="15" t="s">
        <v>38</v>
      </c>
      <c r="AX411" s="15" t="s">
        <v>40</v>
      </c>
      <c r="AY411" s="239" t="s">
        <v>146</v>
      </c>
    </row>
    <row r="412" spans="1:65" s="2" customFormat="1" ht="16.5" customHeight="1">
      <c r="A412" s="37"/>
      <c r="B412" s="38"/>
      <c r="C412" s="191" t="s">
        <v>465</v>
      </c>
      <c r="D412" s="191" t="s">
        <v>148</v>
      </c>
      <c r="E412" s="192" t="s">
        <v>466</v>
      </c>
      <c r="F412" s="193" t="s">
        <v>467</v>
      </c>
      <c r="G412" s="194" t="s">
        <v>112</v>
      </c>
      <c r="H412" s="195">
        <v>3</v>
      </c>
      <c r="I412" s="196"/>
      <c r="J412" s="197">
        <f>ROUND(I412*H412,2)</f>
        <v>0</v>
      </c>
      <c r="K412" s="193" t="s">
        <v>151</v>
      </c>
      <c r="L412" s="42"/>
      <c r="M412" s="198" t="s">
        <v>32</v>
      </c>
      <c r="N412" s="199" t="s">
        <v>52</v>
      </c>
      <c r="O412" s="67"/>
      <c r="P412" s="200">
        <f>O412*H412</f>
        <v>0</v>
      </c>
      <c r="Q412" s="200">
        <v>0.14494000000000001</v>
      </c>
      <c r="R412" s="200">
        <f>Q412*H412</f>
        <v>0.43482000000000004</v>
      </c>
      <c r="S412" s="200">
        <v>0</v>
      </c>
      <c r="T412" s="201">
        <f>S412*H412</f>
        <v>0</v>
      </c>
      <c r="U412" s="37"/>
      <c r="V412" s="37"/>
      <c r="W412" s="37"/>
      <c r="X412" s="37"/>
      <c r="Y412" s="37"/>
      <c r="Z412" s="37"/>
      <c r="AA412" s="37"/>
      <c r="AB412" s="37"/>
      <c r="AC412" s="37"/>
      <c r="AD412" s="37"/>
      <c r="AE412" s="37"/>
      <c r="AR412" s="202" t="s">
        <v>152</v>
      </c>
      <c r="AT412" s="202" t="s">
        <v>148</v>
      </c>
      <c r="AU412" s="202" t="s">
        <v>90</v>
      </c>
      <c r="AY412" s="19" t="s">
        <v>146</v>
      </c>
      <c r="BE412" s="203">
        <f>IF(N412="základní",J412,0)</f>
        <v>0</v>
      </c>
      <c r="BF412" s="203">
        <f>IF(N412="snížená",J412,0)</f>
        <v>0</v>
      </c>
      <c r="BG412" s="203">
        <f>IF(N412="zákl. přenesená",J412,0)</f>
        <v>0</v>
      </c>
      <c r="BH412" s="203">
        <f>IF(N412="sníž. přenesená",J412,0)</f>
        <v>0</v>
      </c>
      <c r="BI412" s="203">
        <f>IF(N412="nulová",J412,0)</f>
        <v>0</v>
      </c>
      <c r="BJ412" s="19" t="s">
        <v>40</v>
      </c>
      <c r="BK412" s="203">
        <f>ROUND(I412*H412,2)</f>
        <v>0</v>
      </c>
      <c r="BL412" s="19" t="s">
        <v>152</v>
      </c>
      <c r="BM412" s="202" t="s">
        <v>468</v>
      </c>
    </row>
    <row r="413" spans="1:65" s="2" customFormat="1" ht="96">
      <c r="A413" s="37"/>
      <c r="B413" s="38"/>
      <c r="C413" s="39"/>
      <c r="D413" s="204" t="s">
        <v>154</v>
      </c>
      <c r="E413" s="39"/>
      <c r="F413" s="205" t="s">
        <v>469</v>
      </c>
      <c r="G413" s="39"/>
      <c r="H413" s="39"/>
      <c r="I413" s="112"/>
      <c r="J413" s="39"/>
      <c r="K413" s="39"/>
      <c r="L413" s="42"/>
      <c r="M413" s="206"/>
      <c r="N413" s="207"/>
      <c r="O413" s="67"/>
      <c r="P413" s="67"/>
      <c r="Q413" s="67"/>
      <c r="R413" s="67"/>
      <c r="S413" s="67"/>
      <c r="T413" s="68"/>
      <c r="U413" s="37"/>
      <c r="V413" s="37"/>
      <c r="W413" s="37"/>
      <c r="X413" s="37"/>
      <c r="Y413" s="37"/>
      <c r="Z413" s="37"/>
      <c r="AA413" s="37"/>
      <c r="AB413" s="37"/>
      <c r="AC413" s="37"/>
      <c r="AD413" s="37"/>
      <c r="AE413" s="37"/>
      <c r="AT413" s="19" t="s">
        <v>154</v>
      </c>
      <c r="AU413" s="19" t="s">
        <v>90</v>
      </c>
    </row>
    <row r="414" spans="1:65" s="13" customFormat="1" ht="10.199999999999999">
      <c r="B414" s="208"/>
      <c r="C414" s="209"/>
      <c r="D414" s="204" t="s">
        <v>156</v>
      </c>
      <c r="E414" s="210" t="s">
        <v>32</v>
      </c>
      <c r="F414" s="211" t="s">
        <v>198</v>
      </c>
      <c r="G414" s="209"/>
      <c r="H414" s="210" t="s">
        <v>32</v>
      </c>
      <c r="I414" s="212"/>
      <c r="J414" s="209"/>
      <c r="K414" s="209"/>
      <c r="L414" s="213"/>
      <c r="M414" s="214"/>
      <c r="N414" s="215"/>
      <c r="O414" s="215"/>
      <c r="P414" s="215"/>
      <c r="Q414" s="215"/>
      <c r="R414" s="215"/>
      <c r="S414" s="215"/>
      <c r="T414" s="216"/>
      <c r="AT414" s="217" t="s">
        <v>156</v>
      </c>
      <c r="AU414" s="217" t="s">
        <v>90</v>
      </c>
      <c r="AV414" s="13" t="s">
        <v>40</v>
      </c>
      <c r="AW414" s="13" t="s">
        <v>38</v>
      </c>
      <c r="AX414" s="13" t="s">
        <v>81</v>
      </c>
      <c r="AY414" s="217" t="s">
        <v>146</v>
      </c>
    </row>
    <row r="415" spans="1:65" s="13" customFormat="1" ht="10.199999999999999">
      <c r="B415" s="208"/>
      <c r="C415" s="209"/>
      <c r="D415" s="204" t="s">
        <v>156</v>
      </c>
      <c r="E415" s="210" t="s">
        <v>32</v>
      </c>
      <c r="F415" s="211" t="s">
        <v>157</v>
      </c>
      <c r="G415" s="209"/>
      <c r="H415" s="210" t="s">
        <v>32</v>
      </c>
      <c r="I415" s="212"/>
      <c r="J415" s="209"/>
      <c r="K415" s="209"/>
      <c r="L415" s="213"/>
      <c r="M415" s="214"/>
      <c r="N415" s="215"/>
      <c r="O415" s="215"/>
      <c r="P415" s="215"/>
      <c r="Q415" s="215"/>
      <c r="R415" s="215"/>
      <c r="S415" s="215"/>
      <c r="T415" s="216"/>
      <c r="AT415" s="217" t="s">
        <v>156</v>
      </c>
      <c r="AU415" s="217" t="s">
        <v>90</v>
      </c>
      <c r="AV415" s="13" t="s">
        <v>40</v>
      </c>
      <c r="AW415" s="13" t="s">
        <v>38</v>
      </c>
      <c r="AX415" s="13" t="s">
        <v>81</v>
      </c>
      <c r="AY415" s="217" t="s">
        <v>146</v>
      </c>
    </row>
    <row r="416" spans="1:65" s="14" customFormat="1" ht="10.199999999999999">
      <c r="B416" s="218"/>
      <c r="C416" s="219"/>
      <c r="D416" s="204" t="s">
        <v>156</v>
      </c>
      <c r="E416" s="220" t="s">
        <v>32</v>
      </c>
      <c r="F416" s="221" t="s">
        <v>470</v>
      </c>
      <c r="G416" s="219"/>
      <c r="H416" s="222">
        <v>3</v>
      </c>
      <c r="I416" s="223"/>
      <c r="J416" s="219"/>
      <c r="K416" s="219"/>
      <c r="L416" s="224"/>
      <c r="M416" s="225"/>
      <c r="N416" s="226"/>
      <c r="O416" s="226"/>
      <c r="P416" s="226"/>
      <c r="Q416" s="226"/>
      <c r="R416" s="226"/>
      <c r="S416" s="226"/>
      <c r="T416" s="227"/>
      <c r="AT416" s="228" t="s">
        <v>156</v>
      </c>
      <c r="AU416" s="228" t="s">
        <v>90</v>
      </c>
      <c r="AV416" s="14" t="s">
        <v>90</v>
      </c>
      <c r="AW416" s="14" t="s">
        <v>38</v>
      </c>
      <c r="AX416" s="14" t="s">
        <v>81</v>
      </c>
      <c r="AY416" s="228" t="s">
        <v>146</v>
      </c>
    </row>
    <row r="417" spans="1:65" s="15" customFormat="1" ht="10.199999999999999">
      <c r="B417" s="229"/>
      <c r="C417" s="230"/>
      <c r="D417" s="204" t="s">
        <v>156</v>
      </c>
      <c r="E417" s="231" t="s">
        <v>32</v>
      </c>
      <c r="F417" s="232" t="s">
        <v>159</v>
      </c>
      <c r="G417" s="230"/>
      <c r="H417" s="233">
        <v>3</v>
      </c>
      <c r="I417" s="234"/>
      <c r="J417" s="230"/>
      <c r="K417" s="230"/>
      <c r="L417" s="235"/>
      <c r="M417" s="236"/>
      <c r="N417" s="237"/>
      <c r="O417" s="237"/>
      <c r="P417" s="237"/>
      <c r="Q417" s="237"/>
      <c r="R417" s="237"/>
      <c r="S417" s="237"/>
      <c r="T417" s="238"/>
      <c r="AT417" s="239" t="s">
        <v>156</v>
      </c>
      <c r="AU417" s="239" t="s">
        <v>90</v>
      </c>
      <c r="AV417" s="15" t="s">
        <v>152</v>
      </c>
      <c r="AW417" s="15" t="s">
        <v>38</v>
      </c>
      <c r="AX417" s="15" t="s">
        <v>40</v>
      </c>
      <c r="AY417" s="239" t="s">
        <v>146</v>
      </c>
    </row>
    <row r="418" spans="1:65" s="2" customFormat="1" ht="16.5" customHeight="1">
      <c r="A418" s="37"/>
      <c r="B418" s="38"/>
      <c r="C418" s="240" t="s">
        <v>471</v>
      </c>
      <c r="D418" s="240" t="s">
        <v>264</v>
      </c>
      <c r="E418" s="241" t="s">
        <v>472</v>
      </c>
      <c r="F418" s="242" t="s">
        <v>473</v>
      </c>
      <c r="G418" s="243" t="s">
        <v>112</v>
      </c>
      <c r="H418" s="244">
        <v>3.03</v>
      </c>
      <c r="I418" s="245"/>
      <c r="J418" s="246">
        <f>ROUND(I418*H418,2)</f>
        <v>0</v>
      </c>
      <c r="K418" s="242" t="s">
        <v>151</v>
      </c>
      <c r="L418" s="247"/>
      <c r="M418" s="248" t="s">
        <v>32</v>
      </c>
      <c r="N418" s="249" t="s">
        <v>52</v>
      </c>
      <c r="O418" s="67"/>
      <c r="P418" s="200">
        <f>O418*H418</f>
        <v>0</v>
      </c>
      <c r="Q418" s="200">
        <v>7.1999999999999995E-2</v>
      </c>
      <c r="R418" s="200">
        <f>Q418*H418</f>
        <v>0.21815999999999997</v>
      </c>
      <c r="S418" s="200">
        <v>0</v>
      </c>
      <c r="T418" s="201">
        <f>S418*H418</f>
        <v>0</v>
      </c>
      <c r="U418" s="37"/>
      <c r="V418" s="37"/>
      <c r="W418" s="37"/>
      <c r="X418" s="37"/>
      <c r="Y418" s="37"/>
      <c r="Z418" s="37"/>
      <c r="AA418" s="37"/>
      <c r="AB418" s="37"/>
      <c r="AC418" s="37"/>
      <c r="AD418" s="37"/>
      <c r="AE418" s="37"/>
      <c r="AR418" s="202" t="s">
        <v>193</v>
      </c>
      <c r="AT418" s="202" t="s">
        <v>264</v>
      </c>
      <c r="AU418" s="202" t="s">
        <v>90</v>
      </c>
      <c r="AY418" s="19" t="s">
        <v>146</v>
      </c>
      <c r="BE418" s="203">
        <f>IF(N418="základní",J418,0)</f>
        <v>0</v>
      </c>
      <c r="BF418" s="203">
        <f>IF(N418="snížená",J418,0)</f>
        <v>0</v>
      </c>
      <c r="BG418" s="203">
        <f>IF(N418="zákl. přenesená",J418,0)</f>
        <v>0</v>
      </c>
      <c r="BH418" s="203">
        <f>IF(N418="sníž. přenesená",J418,0)</f>
        <v>0</v>
      </c>
      <c r="BI418" s="203">
        <f>IF(N418="nulová",J418,0)</f>
        <v>0</v>
      </c>
      <c r="BJ418" s="19" t="s">
        <v>40</v>
      </c>
      <c r="BK418" s="203">
        <f>ROUND(I418*H418,2)</f>
        <v>0</v>
      </c>
      <c r="BL418" s="19" t="s">
        <v>152</v>
      </c>
      <c r="BM418" s="202" t="s">
        <v>474</v>
      </c>
    </row>
    <row r="419" spans="1:65" s="14" customFormat="1" ht="10.199999999999999">
      <c r="B419" s="218"/>
      <c r="C419" s="219"/>
      <c r="D419" s="204" t="s">
        <v>156</v>
      </c>
      <c r="E419" s="219"/>
      <c r="F419" s="221" t="s">
        <v>475</v>
      </c>
      <c r="G419" s="219"/>
      <c r="H419" s="222">
        <v>3.03</v>
      </c>
      <c r="I419" s="223"/>
      <c r="J419" s="219"/>
      <c r="K419" s="219"/>
      <c r="L419" s="224"/>
      <c r="M419" s="225"/>
      <c r="N419" s="226"/>
      <c r="O419" s="226"/>
      <c r="P419" s="226"/>
      <c r="Q419" s="226"/>
      <c r="R419" s="226"/>
      <c r="S419" s="226"/>
      <c r="T419" s="227"/>
      <c r="AT419" s="228" t="s">
        <v>156</v>
      </c>
      <c r="AU419" s="228" t="s">
        <v>90</v>
      </c>
      <c r="AV419" s="14" t="s">
        <v>90</v>
      </c>
      <c r="AW419" s="14" t="s">
        <v>4</v>
      </c>
      <c r="AX419" s="14" t="s">
        <v>40</v>
      </c>
      <c r="AY419" s="228" t="s">
        <v>146</v>
      </c>
    </row>
    <row r="420" spans="1:65" s="2" customFormat="1" ht="16.5" customHeight="1">
      <c r="A420" s="37"/>
      <c r="B420" s="38"/>
      <c r="C420" s="240" t="s">
        <v>476</v>
      </c>
      <c r="D420" s="240" t="s">
        <v>264</v>
      </c>
      <c r="E420" s="241" t="s">
        <v>477</v>
      </c>
      <c r="F420" s="242" t="s">
        <v>478</v>
      </c>
      <c r="G420" s="243" t="s">
        <v>112</v>
      </c>
      <c r="H420" s="244">
        <v>3.03</v>
      </c>
      <c r="I420" s="245"/>
      <c r="J420" s="246">
        <f>ROUND(I420*H420,2)</f>
        <v>0</v>
      </c>
      <c r="K420" s="242" t="s">
        <v>151</v>
      </c>
      <c r="L420" s="247"/>
      <c r="M420" s="248" t="s">
        <v>32</v>
      </c>
      <c r="N420" s="249" t="s">
        <v>52</v>
      </c>
      <c r="O420" s="67"/>
      <c r="P420" s="200">
        <f>O420*H420</f>
        <v>0</v>
      </c>
      <c r="Q420" s="200">
        <v>2.7E-2</v>
      </c>
      <c r="R420" s="200">
        <f>Q420*H420</f>
        <v>8.1809999999999994E-2</v>
      </c>
      <c r="S420" s="200">
        <v>0</v>
      </c>
      <c r="T420" s="201">
        <f>S420*H420</f>
        <v>0</v>
      </c>
      <c r="U420" s="37"/>
      <c r="V420" s="37"/>
      <c r="W420" s="37"/>
      <c r="X420" s="37"/>
      <c r="Y420" s="37"/>
      <c r="Z420" s="37"/>
      <c r="AA420" s="37"/>
      <c r="AB420" s="37"/>
      <c r="AC420" s="37"/>
      <c r="AD420" s="37"/>
      <c r="AE420" s="37"/>
      <c r="AR420" s="202" t="s">
        <v>193</v>
      </c>
      <c r="AT420" s="202" t="s">
        <v>264</v>
      </c>
      <c r="AU420" s="202" t="s">
        <v>90</v>
      </c>
      <c r="AY420" s="19" t="s">
        <v>146</v>
      </c>
      <c r="BE420" s="203">
        <f>IF(N420="základní",J420,0)</f>
        <v>0</v>
      </c>
      <c r="BF420" s="203">
        <f>IF(N420="snížená",J420,0)</f>
        <v>0</v>
      </c>
      <c r="BG420" s="203">
        <f>IF(N420="zákl. přenesená",J420,0)</f>
        <v>0</v>
      </c>
      <c r="BH420" s="203">
        <f>IF(N420="sníž. přenesená",J420,0)</f>
        <v>0</v>
      </c>
      <c r="BI420" s="203">
        <f>IF(N420="nulová",J420,0)</f>
        <v>0</v>
      </c>
      <c r="BJ420" s="19" t="s">
        <v>40</v>
      </c>
      <c r="BK420" s="203">
        <f>ROUND(I420*H420,2)</f>
        <v>0</v>
      </c>
      <c r="BL420" s="19" t="s">
        <v>152</v>
      </c>
      <c r="BM420" s="202" t="s">
        <v>479</v>
      </c>
    </row>
    <row r="421" spans="1:65" s="14" customFormat="1" ht="10.199999999999999">
      <c r="B421" s="218"/>
      <c r="C421" s="219"/>
      <c r="D421" s="204" t="s">
        <v>156</v>
      </c>
      <c r="E421" s="219"/>
      <c r="F421" s="221" t="s">
        <v>475</v>
      </c>
      <c r="G421" s="219"/>
      <c r="H421" s="222">
        <v>3.03</v>
      </c>
      <c r="I421" s="223"/>
      <c r="J421" s="219"/>
      <c r="K421" s="219"/>
      <c r="L421" s="224"/>
      <c r="M421" s="225"/>
      <c r="N421" s="226"/>
      <c r="O421" s="226"/>
      <c r="P421" s="226"/>
      <c r="Q421" s="226"/>
      <c r="R421" s="226"/>
      <c r="S421" s="226"/>
      <c r="T421" s="227"/>
      <c r="AT421" s="228" t="s">
        <v>156</v>
      </c>
      <c r="AU421" s="228" t="s">
        <v>90</v>
      </c>
      <c r="AV421" s="14" t="s">
        <v>90</v>
      </c>
      <c r="AW421" s="14" t="s">
        <v>4</v>
      </c>
      <c r="AX421" s="14" t="s">
        <v>40</v>
      </c>
      <c r="AY421" s="228" t="s">
        <v>146</v>
      </c>
    </row>
    <row r="422" spans="1:65" s="2" customFormat="1" ht="16.5" customHeight="1">
      <c r="A422" s="37"/>
      <c r="B422" s="38"/>
      <c r="C422" s="240" t="s">
        <v>480</v>
      </c>
      <c r="D422" s="240" t="s">
        <v>264</v>
      </c>
      <c r="E422" s="241" t="s">
        <v>481</v>
      </c>
      <c r="F422" s="242" t="s">
        <v>482</v>
      </c>
      <c r="G422" s="243" t="s">
        <v>112</v>
      </c>
      <c r="H422" s="244">
        <v>6.06</v>
      </c>
      <c r="I422" s="245"/>
      <c r="J422" s="246">
        <f>ROUND(I422*H422,2)</f>
        <v>0</v>
      </c>
      <c r="K422" s="242" t="s">
        <v>151</v>
      </c>
      <c r="L422" s="247"/>
      <c r="M422" s="248" t="s">
        <v>32</v>
      </c>
      <c r="N422" s="249" t="s">
        <v>52</v>
      </c>
      <c r="O422" s="67"/>
      <c r="P422" s="200">
        <f>O422*H422</f>
        <v>0</v>
      </c>
      <c r="Q422" s="200">
        <v>5.7000000000000002E-2</v>
      </c>
      <c r="R422" s="200">
        <f>Q422*H422</f>
        <v>0.34542</v>
      </c>
      <c r="S422" s="200">
        <v>0</v>
      </c>
      <c r="T422" s="201">
        <f>S422*H422</f>
        <v>0</v>
      </c>
      <c r="U422" s="37"/>
      <c r="V422" s="37"/>
      <c r="W422" s="37"/>
      <c r="X422" s="37"/>
      <c r="Y422" s="37"/>
      <c r="Z422" s="37"/>
      <c r="AA422" s="37"/>
      <c r="AB422" s="37"/>
      <c r="AC422" s="37"/>
      <c r="AD422" s="37"/>
      <c r="AE422" s="37"/>
      <c r="AR422" s="202" t="s">
        <v>193</v>
      </c>
      <c r="AT422" s="202" t="s">
        <v>264</v>
      </c>
      <c r="AU422" s="202" t="s">
        <v>90</v>
      </c>
      <c r="AY422" s="19" t="s">
        <v>146</v>
      </c>
      <c r="BE422" s="203">
        <f>IF(N422="základní",J422,0)</f>
        <v>0</v>
      </c>
      <c r="BF422" s="203">
        <f>IF(N422="snížená",J422,0)</f>
        <v>0</v>
      </c>
      <c r="BG422" s="203">
        <f>IF(N422="zákl. přenesená",J422,0)</f>
        <v>0</v>
      </c>
      <c r="BH422" s="203">
        <f>IF(N422="sníž. přenesená",J422,0)</f>
        <v>0</v>
      </c>
      <c r="BI422" s="203">
        <f>IF(N422="nulová",J422,0)</f>
        <v>0</v>
      </c>
      <c r="BJ422" s="19" t="s">
        <v>40</v>
      </c>
      <c r="BK422" s="203">
        <f>ROUND(I422*H422,2)</f>
        <v>0</v>
      </c>
      <c r="BL422" s="19" t="s">
        <v>152</v>
      </c>
      <c r="BM422" s="202" t="s">
        <v>483</v>
      </c>
    </row>
    <row r="423" spans="1:65" s="14" customFormat="1" ht="10.199999999999999">
      <c r="B423" s="218"/>
      <c r="C423" s="219"/>
      <c r="D423" s="204" t="s">
        <v>156</v>
      </c>
      <c r="E423" s="219"/>
      <c r="F423" s="221" t="s">
        <v>484</v>
      </c>
      <c r="G423" s="219"/>
      <c r="H423" s="222">
        <v>6.06</v>
      </c>
      <c r="I423" s="223"/>
      <c r="J423" s="219"/>
      <c r="K423" s="219"/>
      <c r="L423" s="224"/>
      <c r="M423" s="225"/>
      <c r="N423" s="226"/>
      <c r="O423" s="226"/>
      <c r="P423" s="226"/>
      <c r="Q423" s="226"/>
      <c r="R423" s="226"/>
      <c r="S423" s="226"/>
      <c r="T423" s="227"/>
      <c r="AT423" s="228" t="s">
        <v>156</v>
      </c>
      <c r="AU423" s="228" t="s">
        <v>90</v>
      </c>
      <c r="AV423" s="14" t="s">
        <v>90</v>
      </c>
      <c r="AW423" s="14" t="s">
        <v>4</v>
      </c>
      <c r="AX423" s="14" t="s">
        <v>40</v>
      </c>
      <c r="AY423" s="228" t="s">
        <v>146</v>
      </c>
    </row>
    <row r="424" spans="1:65" s="2" customFormat="1" ht="16.5" customHeight="1">
      <c r="A424" s="37"/>
      <c r="B424" s="38"/>
      <c r="C424" s="240" t="s">
        <v>485</v>
      </c>
      <c r="D424" s="240" t="s">
        <v>264</v>
      </c>
      <c r="E424" s="241" t="s">
        <v>486</v>
      </c>
      <c r="F424" s="242" t="s">
        <v>487</v>
      </c>
      <c r="G424" s="243" t="s">
        <v>112</v>
      </c>
      <c r="H424" s="244">
        <v>3.03</v>
      </c>
      <c r="I424" s="245"/>
      <c r="J424" s="246">
        <f>ROUND(I424*H424,2)</f>
        <v>0</v>
      </c>
      <c r="K424" s="242" t="s">
        <v>151</v>
      </c>
      <c r="L424" s="247"/>
      <c r="M424" s="248" t="s">
        <v>32</v>
      </c>
      <c r="N424" s="249" t="s">
        <v>52</v>
      </c>
      <c r="O424" s="67"/>
      <c r="P424" s="200">
        <f>O424*H424</f>
        <v>0</v>
      </c>
      <c r="Q424" s="200">
        <v>0.08</v>
      </c>
      <c r="R424" s="200">
        <f>Q424*H424</f>
        <v>0.24239999999999998</v>
      </c>
      <c r="S424" s="200">
        <v>0</v>
      </c>
      <c r="T424" s="201">
        <f>S424*H424</f>
        <v>0</v>
      </c>
      <c r="U424" s="37"/>
      <c r="V424" s="37"/>
      <c r="W424" s="37"/>
      <c r="X424" s="37"/>
      <c r="Y424" s="37"/>
      <c r="Z424" s="37"/>
      <c r="AA424" s="37"/>
      <c r="AB424" s="37"/>
      <c r="AC424" s="37"/>
      <c r="AD424" s="37"/>
      <c r="AE424" s="37"/>
      <c r="AR424" s="202" t="s">
        <v>193</v>
      </c>
      <c r="AT424" s="202" t="s">
        <v>264</v>
      </c>
      <c r="AU424" s="202" t="s">
        <v>90</v>
      </c>
      <c r="AY424" s="19" t="s">
        <v>146</v>
      </c>
      <c r="BE424" s="203">
        <f>IF(N424="základní",J424,0)</f>
        <v>0</v>
      </c>
      <c r="BF424" s="203">
        <f>IF(N424="snížená",J424,0)</f>
        <v>0</v>
      </c>
      <c r="BG424" s="203">
        <f>IF(N424="zákl. přenesená",J424,0)</f>
        <v>0</v>
      </c>
      <c r="BH424" s="203">
        <f>IF(N424="sníž. přenesená",J424,0)</f>
        <v>0</v>
      </c>
      <c r="BI424" s="203">
        <f>IF(N424="nulová",J424,0)</f>
        <v>0</v>
      </c>
      <c r="BJ424" s="19" t="s">
        <v>40</v>
      </c>
      <c r="BK424" s="203">
        <f>ROUND(I424*H424,2)</f>
        <v>0</v>
      </c>
      <c r="BL424" s="19" t="s">
        <v>152</v>
      </c>
      <c r="BM424" s="202" t="s">
        <v>488</v>
      </c>
    </row>
    <row r="425" spans="1:65" s="14" customFormat="1" ht="10.199999999999999">
      <c r="B425" s="218"/>
      <c r="C425" s="219"/>
      <c r="D425" s="204" t="s">
        <v>156</v>
      </c>
      <c r="E425" s="219"/>
      <c r="F425" s="221" t="s">
        <v>475</v>
      </c>
      <c r="G425" s="219"/>
      <c r="H425" s="222">
        <v>3.03</v>
      </c>
      <c r="I425" s="223"/>
      <c r="J425" s="219"/>
      <c r="K425" s="219"/>
      <c r="L425" s="224"/>
      <c r="M425" s="225"/>
      <c r="N425" s="226"/>
      <c r="O425" s="226"/>
      <c r="P425" s="226"/>
      <c r="Q425" s="226"/>
      <c r="R425" s="226"/>
      <c r="S425" s="226"/>
      <c r="T425" s="227"/>
      <c r="AT425" s="228" t="s">
        <v>156</v>
      </c>
      <c r="AU425" s="228" t="s">
        <v>90</v>
      </c>
      <c r="AV425" s="14" t="s">
        <v>90</v>
      </c>
      <c r="AW425" s="14" t="s">
        <v>4</v>
      </c>
      <c r="AX425" s="14" t="s">
        <v>40</v>
      </c>
      <c r="AY425" s="228" t="s">
        <v>146</v>
      </c>
    </row>
    <row r="426" spans="1:65" s="2" customFormat="1" ht="16.5" customHeight="1">
      <c r="A426" s="37"/>
      <c r="B426" s="38"/>
      <c r="C426" s="191" t="s">
        <v>489</v>
      </c>
      <c r="D426" s="191" t="s">
        <v>148</v>
      </c>
      <c r="E426" s="192" t="s">
        <v>490</v>
      </c>
      <c r="F426" s="193" t="s">
        <v>491</v>
      </c>
      <c r="G426" s="194" t="s">
        <v>112</v>
      </c>
      <c r="H426" s="195">
        <v>1</v>
      </c>
      <c r="I426" s="196"/>
      <c r="J426" s="197">
        <f>ROUND(I426*H426,2)</f>
        <v>0</v>
      </c>
      <c r="K426" s="193" t="s">
        <v>151</v>
      </c>
      <c r="L426" s="42"/>
      <c r="M426" s="198" t="s">
        <v>32</v>
      </c>
      <c r="N426" s="199" t="s">
        <v>52</v>
      </c>
      <c r="O426" s="67"/>
      <c r="P426" s="200">
        <f>O426*H426</f>
        <v>0</v>
      </c>
      <c r="Q426" s="200">
        <v>0</v>
      </c>
      <c r="R426" s="200">
        <f>Q426*H426</f>
        <v>0</v>
      </c>
      <c r="S426" s="200">
        <v>0.05</v>
      </c>
      <c r="T426" s="201">
        <f>S426*H426</f>
        <v>0.05</v>
      </c>
      <c r="U426" s="37"/>
      <c r="V426" s="37"/>
      <c r="W426" s="37"/>
      <c r="X426" s="37"/>
      <c r="Y426" s="37"/>
      <c r="Z426" s="37"/>
      <c r="AA426" s="37"/>
      <c r="AB426" s="37"/>
      <c r="AC426" s="37"/>
      <c r="AD426" s="37"/>
      <c r="AE426" s="37"/>
      <c r="AR426" s="202" t="s">
        <v>152</v>
      </c>
      <c r="AT426" s="202" t="s">
        <v>148</v>
      </c>
      <c r="AU426" s="202" t="s">
        <v>90</v>
      </c>
      <c r="AY426" s="19" t="s">
        <v>146</v>
      </c>
      <c r="BE426" s="203">
        <f>IF(N426="základní",J426,0)</f>
        <v>0</v>
      </c>
      <c r="BF426" s="203">
        <f>IF(N426="snížená",J426,0)</f>
        <v>0</v>
      </c>
      <c r="BG426" s="203">
        <f>IF(N426="zákl. přenesená",J426,0)</f>
        <v>0</v>
      </c>
      <c r="BH426" s="203">
        <f>IF(N426="sníž. přenesená",J426,0)</f>
        <v>0</v>
      </c>
      <c r="BI426" s="203">
        <f>IF(N426="nulová",J426,0)</f>
        <v>0</v>
      </c>
      <c r="BJ426" s="19" t="s">
        <v>40</v>
      </c>
      <c r="BK426" s="203">
        <f>ROUND(I426*H426,2)</f>
        <v>0</v>
      </c>
      <c r="BL426" s="19" t="s">
        <v>152</v>
      </c>
      <c r="BM426" s="202" t="s">
        <v>492</v>
      </c>
    </row>
    <row r="427" spans="1:65" s="13" customFormat="1" ht="10.199999999999999">
      <c r="B427" s="208"/>
      <c r="C427" s="209"/>
      <c r="D427" s="204" t="s">
        <v>156</v>
      </c>
      <c r="E427" s="210" t="s">
        <v>32</v>
      </c>
      <c r="F427" s="211" t="s">
        <v>458</v>
      </c>
      <c r="G427" s="209"/>
      <c r="H427" s="210" t="s">
        <v>32</v>
      </c>
      <c r="I427" s="212"/>
      <c r="J427" s="209"/>
      <c r="K427" s="209"/>
      <c r="L427" s="213"/>
      <c r="M427" s="214"/>
      <c r="N427" s="215"/>
      <c r="O427" s="215"/>
      <c r="P427" s="215"/>
      <c r="Q427" s="215"/>
      <c r="R427" s="215"/>
      <c r="S427" s="215"/>
      <c r="T427" s="216"/>
      <c r="AT427" s="217" t="s">
        <v>156</v>
      </c>
      <c r="AU427" s="217" t="s">
        <v>90</v>
      </c>
      <c r="AV427" s="13" t="s">
        <v>40</v>
      </c>
      <c r="AW427" s="13" t="s">
        <v>38</v>
      </c>
      <c r="AX427" s="13" t="s">
        <v>81</v>
      </c>
      <c r="AY427" s="217" t="s">
        <v>146</v>
      </c>
    </row>
    <row r="428" spans="1:65" s="14" customFormat="1" ht="10.199999999999999">
      <c r="B428" s="218"/>
      <c r="C428" s="219"/>
      <c r="D428" s="204" t="s">
        <v>156</v>
      </c>
      <c r="E428" s="220" t="s">
        <v>32</v>
      </c>
      <c r="F428" s="221" t="s">
        <v>493</v>
      </c>
      <c r="G428" s="219"/>
      <c r="H428" s="222">
        <v>1</v>
      </c>
      <c r="I428" s="223"/>
      <c r="J428" s="219"/>
      <c r="K428" s="219"/>
      <c r="L428" s="224"/>
      <c r="M428" s="225"/>
      <c r="N428" s="226"/>
      <c r="O428" s="226"/>
      <c r="P428" s="226"/>
      <c r="Q428" s="226"/>
      <c r="R428" s="226"/>
      <c r="S428" s="226"/>
      <c r="T428" s="227"/>
      <c r="AT428" s="228" t="s">
        <v>156</v>
      </c>
      <c r="AU428" s="228" t="s">
        <v>90</v>
      </c>
      <c r="AV428" s="14" t="s">
        <v>90</v>
      </c>
      <c r="AW428" s="14" t="s">
        <v>38</v>
      </c>
      <c r="AX428" s="14" t="s">
        <v>81</v>
      </c>
      <c r="AY428" s="228" t="s">
        <v>146</v>
      </c>
    </row>
    <row r="429" spans="1:65" s="15" customFormat="1" ht="10.199999999999999">
      <c r="B429" s="229"/>
      <c r="C429" s="230"/>
      <c r="D429" s="204" t="s">
        <v>156</v>
      </c>
      <c r="E429" s="231" t="s">
        <v>32</v>
      </c>
      <c r="F429" s="232" t="s">
        <v>159</v>
      </c>
      <c r="G429" s="230"/>
      <c r="H429" s="233">
        <v>1</v>
      </c>
      <c r="I429" s="234"/>
      <c r="J429" s="230"/>
      <c r="K429" s="230"/>
      <c r="L429" s="235"/>
      <c r="M429" s="236"/>
      <c r="N429" s="237"/>
      <c r="O429" s="237"/>
      <c r="P429" s="237"/>
      <c r="Q429" s="237"/>
      <c r="R429" s="237"/>
      <c r="S429" s="237"/>
      <c r="T429" s="238"/>
      <c r="AT429" s="239" t="s">
        <v>156</v>
      </c>
      <c r="AU429" s="239" t="s">
        <v>90</v>
      </c>
      <c r="AV429" s="15" t="s">
        <v>152</v>
      </c>
      <c r="AW429" s="15" t="s">
        <v>38</v>
      </c>
      <c r="AX429" s="15" t="s">
        <v>40</v>
      </c>
      <c r="AY429" s="239" t="s">
        <v>146</v>
      </c>
    </row>
    <row r="430" spans="1:65" s="2" customFormat="1" ht="16.5" customHeight="1">
      <c r="A430" s="37"/>
      <c r="B430" s="38"/>
      <c r="C430" s="191" t="s">
        <v>494</v>
      </c>
      <c r="D430" s="191" t="s">
        <v>148</v>
      </c>
      <c r="E430" s="192" t="s">
        <v>495</v>
      </c>
      <c r="F430" s="193" t="s">
        <v>496</v>
      </c>
      <c r="G430" s="194" t="s">
        <v>112</v>
      </c>
      <c r="H430" s="195">
        <v>3</v>
      </c>
      <c r="I430" s="196"/>
      <c r="J430" s="197">
        <f>ROUND(I430*H430,2)</f>
        <v>0</v>
      </c>
      <c r="K430" s="193" t="s">
        <v>151</v>
      </c>
      <c r="L430" s="42"/>
      <c r="M430" s="198" t="s">
        <v>32</v>
      </c>
      <c r="N430" s="199" t="s">
        <v>52</v>
      </c>
      <c r="O430" s="67"/>
      <c r="P430" s="200">
        <f>O430*H430</f>
        <v>0</v>
      </c>
      <c r="Q430" s="200">
        <v>0.21734000000000001</v>
      </c>
      <c r="R430" s="200">
        <f>Q430*H430</f>
        <v>0.65202000000000004</v>
      </c>
      <c r="S430" s="200">
        <v>0</v>
      </c>
      <c r="T430" s="201">
        <f>S430*H430</f>
        <v>0</v>
      </c>
      <c r="U430" s="37"/>
      <c r="V430" s="37"/>
      <c r="W430" s="37"/>
      <c r="X430" s="37"/>
      <c r="Y430" s="37"/>
      <c r="Z430" s="37"/>
      <c r="AA430" s="37"/>
      <c r="AB430" s="37"/>
      <c r="AC430" s="37"/>
      <c r="AD430" s="37"/>
      <c r="AE430" s="37"/>
      <c r="AR430" s="202" t="s">
        <v>152</v>
      </c>
      <c r="AT430" s="202" t="s">
        <v>148</v>
      </c>
      <c r="AU430" s="202" t="s">
        <v>90</v>
      </c>
      <c r="AY430" s="19" t="s">
        <v>146</v>
      </c>
      <c r="BE430" s="203">
        <f>IF(N430="základní",J430,0)</f>
        <v>0</v>
      </c>
      <c r="BF430" s="203">
        <f>IF(N430="snížená",J430,0)</f>
        <v>0</v>
      </c>
      <c r="BG430" s="203">
        <f>IF(N430="zákl. přenesená",J430,0)</f>
        <v>0</v>
      </c>
      <c r="BH430" s="203">
        <f>IF(N430="sníž. přenesená",J430,0)</f>
        <v>0</v>
      </c>
      <c r="BI430" s="203">
        <f>IF(N430="nulová",J430,0)</f>
        <v>0</v>
      </c>
      <c r="BJ430" s="19" t="s">
        <v>40</v>
      </c>
      <c r="BK430" s="203">
        <f>ROUND(I430*H430,2)</f>
        <v>0</v>
      </c>
      <c r="BL430" s="19" t="s">
        <v>152</v>
      </c>
      <c r="BM430" s="202" t="s">
        <v>497</v>
      </c>
    </row>
    <row r="431" spans="1:65" s="2" customFormat="1" ht="28.8">
      <c r="A431" s="37"/>
      <c r="B431" s="38"/>
      <c r="C431" s="39"/>
      <c r="D431" s="204" t="s">
        <v>154</v>
      </c>
      <c r="E431" s="39"/>
      <c r="F431" s="205" t="s">
        <v>498</v>
      </c>
      <c r="G431" s="39"/>
      <c r="H431" s="39"/>
      <c r="I431" s="112"/>
      <c r="J431" s="39"/>
      <c r="K431" s="39"/>
      <c r="L431" s="42"/>
      <c r="M431" s="206"/>
      <c r="N431" s="207"/>
      <c r="O431" s="67"/>
      <c r="P431" s="67"/>
      <c r="Q431" s="67"/>
      <c r="R431" s="67"/>
      <c r="S431" s="67"/>
      <c r="T431" s="68"/>
      <c r="U431" s="37"/>
      <c r="V431" s="37"/>
      <c r="W431" s="37"/>
      <c r="X431" s="37"/>
      <c r="Y431" s="37"/>
      <c r="Z431" s="37"/>
      <c r="AA431" s="37"/>
      <c r="AB431" s="37"/>
      <c r="AC431" s="37"/>
      <c r="AD431" s="37"/>
      <c r="AE431" s="37"/>
      <c r="AT431" s="19" t="s">
        <v>154</v>
      </c>
      <c r="AU431" s="19" t="s">
        <v>90</v>
      </c>
    </row>
    <row r="432" spans="1:65" s="13" customFormat="1" ht="10.199999999999999">
      <c r="B432" s="208"/>
      <c r="C432" s="209"/>
      <c r="D432" s="204" t="s">
        <v>156</v>
      </c>
      <c r="E432" s="210" t="s">
        <v>32</v>
      </c>
      <c r="F432" s="211" t="s">
        <v>198</v>
      </c>
      <c r="G432" s="209"/>
      <c r="H432" s="210" t="s">
        <v>32</v>
      </c>
      <c r="I432" s="212"/>
      <c r="J432" s="209"/>
      <c r="K432" s="209"/>
      <c r="L432" s="213"/>
      <c r="M432" s="214"/>
      <c r="N432" s="215"/>
      <c r="O432" s="215"/>
      <c r="P432" s="215"/>
      <c r="Q432" s="215"/>
      <c r="R432" s="215"/>
      <c r="S432" s="215"/>
      <c r="T432" s="216"/>
      <c r="AT432" s="217" t="s">
        <v>156</v>
      </c>
      <c r="AU432" s="217" t="s">
        <v>90</v>
      </c>
      <c r="AV432" s="13" t="s">
        <v>40</v>
      </c>
      <c r="AW432" s="13" t="s">
        <v>38</v>
      </c>
      <c r="AX432" s="13" t="s">
        <v>81</v>
      </c>
      <c r="AY432" s="217" t="s">
        <v>146</v>
      </c>
    </row>
    <row r="433" spans="1:65" s="13" customFormat="1" ht="10.199999999999999">
      <c r="B433" s="208"/>
      <c r="C433" s="209"/>
      <c r="D433" s="204" t="s">
        <v>156</v>
      </c>
      <c r="E433" s="210" t="s">
        <v>32</v>
      </c>
      <c r="F433" s="211" t="s">
        <v>157</v>
      </c>
      <c r="G433" s="209"/>
      <c r="H433" s="210" t="s">
        <v>32</v>
      </c>
      <c r="I433" s="212"/>
      <c r="J433" s="209"/>
      <c r="K433" s="209"/>
      <c r="L433" s="213"/>
      <c r="M433" s="214"/>
      <c r="N433" s="215"/>
      <c r="O433" s="215"/>
      <c r="P433" s="215"/>
      <c r="Q433" s="215"/>
      <c r="R433" s="215"/>
      <c r="S433" s="215"/>
      <c r="T433" s="216"/>
      <c r="AT433" s="217" t="s">
        <v>156</v>
      </c>
      <c r="AU433" s="217" t="s">
        <v>90</v>
      </c>
      <c r="AV433" s="13" t="s">
        <v>40</v>
      </c>
      <c r="AW433" s="13" t="s">
        <v>38</v>
      </c>
      <c r="AX433" s="13" t="s">
        <v>81</v>
      </c>
      <c r="AY433" s="217" t="s">
        <v>146</v>
      </c>
    </row>
    <row r="434" spans="1:65" s="14" customFormat="1" ht="10.199999999999999">
      <c r="B434" s="218"/>
      <c r="C434" s="219"/>
      <c r="D434" s="204" t="s">
        <v>156</v>
      </c>
      <c r="E434" s="220" t="s">
        <v>32</v>
      </c>
      <c r="F434" s="221" t="s">
        <v>470</v>
      </c>
      <c r="G434" s="219"/>
      <c r="H434" s="222">
        <v>3</v>
      </c>
      <c r="I434" s="223"/>
      <c r="J434" s="219"/>
      <c r="K434" s="219"/>
      <c r="L434" s="224"/>
      <c r="M434" s="225"/>
      <c r="N434" s="226"/>
      <c r="O434" s="226"/>
      <c r="P434" s="226"/>
      <c r="Q434" s="226"/>
      <c r="R434" s="226"/>
      <c r="S434" s="226"/>
      <c r="T434" s="227"/>
      <c r="AT434" s="228" t="s">
        <v>156</v>
      </c>
      <c r="AU434" s="228" t="s">
        <v>90</v>
      </c>
      <c r="AV434" s="14" t="s">
        <v>90</v>
      </c>
      <c r="AW434" s="14" t="s">
        <v>38</v>
      </c>
      <c r="AX434" s="14" t="s">
        <v>81</v>
      </c>
      <c r="AY434" s="228" t="s">
        <v>146</v>
      </c>
    </row>
    <row r="435" spans="1:65" s="15" customFormat="1" ht="10.199999999999999">
      <c r="B435" s="229"/>
      <c r="C435" s="230"/>
      <c r="D435" s="204" t="s">
        <v>156</v>
      </c>
      <c r="E435" s="231" t="s">
        <v>32</v>
      </c>
      <c r="F435" s="232" t="s">
        <v>159</v>
      </c>
      <c r="G435" s="230"/>
      <c r="H435" s="233">
        <v>3</v>
      </c>
      <c r="I435" s="234"/>
      <c r="J435" s="230"/>
      <c r="K435" s="230"/>
      <c r="L435" s="235"/>
      <c r="M435" s="236"/>
      <c r="N435" s="237"/>
      <c r="O435" s="237"/>
      <c r="P435" s="237"/>
      <c r="Q435" s="237"/>
      <c r="R435" s="237"/>
      <c r="S435" s="237"/>
      <c r="T435" s="238"/>
      <c r="AT435" s="239" t="s">
        <v>156</v>
      </c>
      <c r="AU435" s="239" t="s">
        <v>90</v>
      </c>
      <c r="AV435" s="15" t="s">
        <v>152</v>
      </c>
      <c r="AW435" s="15" t="s">
        <v>38</v>
      </c>
      <c r="AX435" s="15" t="s">
        <v>40</v>
      </c>
      <c r="AY435" s="239" t="s">
        <v>146</v>
      </c>
    </row>
    <row r="436" spans="1:65" s="2" customFormat="1" ht="16.5" customHeight="1">
      <c r="A436" s="37"/>
      <c r="B436" s="38"/>
      <c r="C436" s="240" t="s">
        <v>499</v>
      </c>
      <c r="D436" s="240" t="s">
        <v>264</v>
      </c>
      <c r="E436" s="241" t="s">
        <v>500</v>
      </c>
      <c r="F436" s="242" t="s">
        <v>501</v>
      </c>
      <c r="G436" s="243" t="s">
        <v>112</v>
      </c>
      <c r="H436" s="244">
        <v>3</v>
      </c>
      <c r="I436" s="245"/>
      <c r="J436" s="246">
        <f>ROUND(I436*H436,2)</f>
        <v>0</v>
      </c>
      <c r="K436" s="242" t="s">
        <v>151</v>
      </c>
      <c r="L436" s="247"/>
      <c r="M436" s="248" t="s">
        <v>32</v>
      </c>
      <c r="N436" s="249" t="s">
        <v>52</v>
      </c>
      <c r="O436" s="67"/>
      <c r="P436" s="200">
        <f>O436*H436</f>
        <v>0</v>
      </c>
      <c r="Q436" s="200">
        <v>4.0000000000000001E-3</v>
      </c>
      <c r="R436" s="200">
        <f>Q436*H436</f>
        <v>1.2E-2</v>
      </c>
      <c r="S436" s="200">
        <v>0</v>
      </c>
      <c r="T436" s="201">
        <f>S436*H436</f>
        <v>0</v>
      </c>
      <c r="U436" s="37"/>
      <c r="V436" s="37"/>
      <c r="W436" s="37"/>
      <c r="X436" s="37"/>
      <c r="Y436" s="37"/>
      <c r="Z436" s="37"/>
      <c r="AA436" s="37"/>
      <c r="AB436" s="37"/>
      <c r="AC436" s="37"/>
      <c r="AD436" s="37"/>
      <c r="AE436" s="37"/>
      <c r="AR436" s="202" t="s">
        <v>193</v>
      </c>
      <c r="AT436" s="202" t="s">
        <v>264</v>
      </c>
      <c r="AU436" s="202" t="s">
        <v>90</v>
      </c>
      <c r="AY436" s="19" t="s">
        <v>146</v>
      </c>
      <c r="BE436" s="203">
        <f>IF(N436="základní",J436,0)</f>
        <v>0</v>
      </c>
      <c r="BF436" s="203">
        <f>IF(N436="snížená",J436,0)</f>
        <v>0</v>
      </c>
      <c r="BG436" s="203">
        <f>IF(N436="zákl. přenesená",J436,0)</f>
        <v>0</v>
      </c>
      <c r="BH436" s="203">
        <f>IF(N436="sníž. přenesená",J436,0)</f>
        <v>0</v>
      </c>
      <c r="BI436" s="203">
        <f>IF(N436="nulová",J436,0)</f>
        <v>0</v>
      </c>
      <c r="BJ436" s="19" t="s">
        <v>40</v>
      </c>
      <c r="BK436" s="203">
        <f>ROUND(I436*H436,2)</f>
        <v>0</v>
      </c>
      <c r="BL436" s="19" t="s">
        <v>152</v>
      </c>
      <c r="BM436" s="202" t="s">
        <v>502</v>
      </c>
    </row>
    <row r="437" spans="1:65" s="2" customFormat="1" ht="16.5" customHeight="1">
      <c r="A437" s="37"/>
      <c r="B437" s="38"/>
      <c r="C437" s="240" t="s">
        <v>503</v>
      </c>
      <c r="D437" s="240" t="s">
        <v>264</v>
      </c>
      <c r="E437" s="241" t="s">
        <v>504</v>
      </c>
      <c r="F437" s="242" t="s">
        <v>505</v>
      </c>
      <c r="G437" s="243" t="s">
        <v>112</v>
      </c>
      <c r="H437" s="244">
        <v>3</v>
      </c>
      <c r="I437" s="245"/>
      <c r="J437" s="246">
        <f>ROUND(I437*H437,2)</f>
        <v>0</v>
      </c>
      <c r="K437" s="242" t="s">
        <v>151</v>
      </c>
      <c r="L437" s="247"/>
      <c r="M437" s="248" t="s">
        <v>32</v>
      </c>
      <c r="N437" s="249" t="s">
        <v>52</v>
      </c>
      <c r="O437" s="67"/>
      <c r="P437" s="200">
        <f>O437*H437</f>
        <v>0</v>
      </c>
      <c r="Q437" s="200">
        <v>5.5300000000000002E-2</v>
      </c>
      <c r="R437" s="200">
        <f>Q437*H437</f>
        <v>0.16589999999999999</v>
      </c>
      <c r="S437" s="200">
        <v>0</v>
      </c>
      <c r="T437" s="201">
        <f>S437*H437</f>
        <v>0</v>
      </c>
      <c r="U437" s="37"/>
      <c r="V437" s="37"/>
      <c r="W437" s="37"/>
      <c r="X437" s="37"/>
      <c r="Y437" s="37"/>
      <c r="Z437" s="37"/>
      <c r="AA437" s="37"/>
      <c r="AB437" s="37"/>
      <c r="AC437" s="37"/>
      <c r="AD437" s="37"/>
      <c r="AE437" s="37"/>
      <c r="AR437" s="202" t="s">
        <v>193</v>
      </c>
      <c r="AT437" s="202" t="s">
        <v>264</v>
      </c>
      <c r="AU437" s="202" t="s">
        <v>90</v>
      </c>
      <c r="AY437" s="19" t="s">
        <v>146</v>
      </c>
      <c r="BE437" s="203">
        <f>IF(N437="základní",J437,0)</f>
        <v>0</v>
      </c>
      <c r="BF437" s="203">
        <f>IF(N437="snížená",J437,0)</f>
        <v>0</v>
      </c>
      <c r="BG437" s="203">
        <f>IF(N437="zákl. přenesená",J437,0)</f>
        <v>0</v>
      </c>
      <c r="BH437" s="203">
        <f>IF(N437="sníž. přenesená",J437,0)</f>
        <v>0</v>
      </c>
      <c r="BI437" s="203">
        <f>IF(N437="nulová",J437,0)</f>
        <v>0</v>
      </c>
      <c r="BJ437" s="19" t="s">
        <v>40</v>
      </c>
      <c r="BK437" s="203">
        <f>ROUND(I437*H437,2)</f>
        <v>0</v>
      </c>
      <c r="BL437" s="19" t="s">
        <v>152</v>
      </c>
      <c r="BM437" s="202" t="s">
        <v>506</v>
      </c>
    </row>
    <row r="438" spans="1:65" s="2" customFormat="1" ht="16.5" customHeight="1">
      <c r="A438" s="37"/>
      <c r="B438" s="38"/>
      <c r="C438" s="191" t="s">
        <v>507</v>
      </c>
      <c r="D438" s="191" t="s">
        <v>148</v>
      </c>
      <c r="E438" s="192" t="s">
        <v>508</v>
      </c>
      <c r="F438" s="193" t="s">
        <v>509</v>
      </c>
      <c r="G438" s="194" t="s">
        <v>96</v>
      </c>
      <c r="H438" s="195">
        <v>20.71</v>
      </c>
      <c r="I438" s="196"/>
      <c r="J438" s="197">
        <f>ROUND(I438*H438,2)</f>
        <v>0</v>
      </c>
      <c r="K438" s="193" t="s">
        <v>151</v>
      </c>
      <c r="L438" s="42"/>
      <c r="M438" s="198" t="s">
        <v>32</v>
      </c>
      <c r="N438" s="199" t="s">
        <v>52</v>
      </c>
      <c r="O438" s="67"/>
      <c r="P438" s="200">
        <f>O438*H438</f>
        <v>0</v>
      </c>
      <c r="Q438" s="200">
        <v>2.0000000000000001E-4</v>
      </c>
      <c r="R438" s="200">
        <f>Q438*H438</f>
        <v>4.1420000000000007E-3</v>
      </c>
      <c r="S438" s="200">
        <v>0</v>
      </c>
      <c r="T438" s="201">
        <f>S438*H438</f>
        <v>0</v>
      </c>
      <c r="U438" s="37"/>
      <c r="V438" s="37"/>
      <c r="W438" s="37"/>
      <c r="X438" s="37"/>
      <c r="Y438" s="37"/>
      <c r="Z438" s="37"/>
      <c r="AA438" s="37"/>
      <c r="AB438" s="37"/>
      <c r="AC438" s="37"/>
      <c r="AD438" s="37"/>
      <c r="AE438" s="37"/>
      <c r="AR438" s="202" t="s">
        <v>152</v>
      </c>
      <c r="AT438" s="202" t="s">
        <v>148</v>
      </c>
      <c r="AU438" s="202" t="s">
        <v>90</v>
      </c>
      <c r="AY438" s="19" t="s">
        <v>146</v>
      </c>
      <c r="BE438" s="203">
        <f>IF(N438="základní",J438,0)</f>
        <v>0</v>
      </c>
      <c r="BF438" s="203">
        <f>IF(N438="snížená",J438,0)</f>
        <v>0</v>
      </c>
      <c r="BG438" s="203">
        <f>IF(N438="zákl. přenesená",J438,0)</f>
        <v>0</v>
      </c>
      <c r="BH438" s="203">
        <f>IF(N438="sníž. přenesená",J438,0)</f>
        <v>0</v>
      </c>
      <c r="BI438" s="203">
        <f>IF(N438="nulová",J438,0)</f>
        <v>0</v>
      </c>
      <c r="BJ438" s="19" t="s">
        <v>40</v>
      </c>
      <c r="BK438" s="203">
        <f>ROUND(I438*H438,2)</f>
        <v>0</v>
      </c>
      <c r="BL438" s="19" t="s">
        <v>152</v>
      </c>
      <c r="BM438" s="202" t="s">
        <v>510</v>
      </c>
    </row>
    <row r="439" spans="1:65" s="13" customFormat="1" ht="10.199999999999999">
      <c r="B439" s="208"/>
      <c r="C439" s="209"/>
      <c r="D439" s="204" t="s">
        <v>156</v>
      </c>
      <c r="E439" s="210" t="s">
        <v>32</v>
      </c>
      <c r="F439" s="211" t="s">
        <v>198</v>
      </c>
      <c r="G439" s="209"/>
      <c r="H439" s="210" t="s">
        <v>32</v>
      </c>
      <c r="I439" s="212"/>
      <c r="J439" s="209"/>
      <c r="K439" s="209"/>
      <c r="L439" s="213"/>
      <c r="M439" s="214"/>
      <c r="N439" s="215"/>
      <c r="O439" s="215"/>
      <c r="P439" s="215"/>
      <c r="Q439" s="215"/>
      <c r="R439" s="215"/>
      <c r="S439" s="215"/>
      <c r="T439" s="216"/>
      <c r="AT439" s="217" t="s">
        <v>156</v>
      </c>
      <c r="AU439" s="217" t="s">
        <v>90</v>
      </c>
      <c r="AV439" s="13" t="s">
        <v>40</v>
      </c>
      <c r="AW439" s="13" t="s">
        <v>38</v>
      </c>
      <c r="AX439" s="13" t="s">
        <v>81</v>
      </c>
      <c r="AY439" s="217" t="s">
        <v>146</v>
      </c>
    </row>
    <row r="440" spans="1:65" s="13" customFormat="1" ht="10.199999999999999">
      <c r="B440" s="208"/>
      <c r="C440" s="209"/>
      <c r="D440" s="204" t="s">
        <v>156</v>
      </c>
      <c r="E440" s="210" t="s">
        <v>32</v>
      </c>
      <c r="F440" s="211" t="s">
        <v>157</v>
      </c>
      <c r="G440" s="209"/>
      <c r="H440" s="210" t="s">
        <v>32</v>
      </c>
      <c r="I440" s="212"/>
      <c r="J440" s="209"/>
      <c r="K440" s="209"/>
      <c r="L440" s="213"/>
      <c r="M440" s="214"/>
      <c r="N440" s="215"/>
      <c r="O440" s="215"/>
      <c r="P440" s="215"/>
      <c r="Q440" s="215"/>
      <c r="R440" s="215"/>
      <c r="S440" s="215"/>
      <c r="T440" s="216"/>
      <c r="AT440" s="217" t="s">
        <v>156</v>
      </c>
      <c r="AU440" s="217" t="s">
        <v>90</v>
      </c>
      <c r="AV440" s="13" t="s">
        <v>40</v>
      </c>
      <c r="AW440" s="13" t="s">
        <v>38</v>
      </c>
      <c r="AX440" s="13" t="s">
        <v>81</v>
      </c>
      <c r="AY440" s="217" t="s">
        <v>146</v>
      </c>
    </row>
    <row r="441" spans="1:65" s="13" customFormat="1" ht="10.199999999999999">
      <c r="B441" s="208"/>
      <c r="C441" s="209"/>
      <c r="D441" s="204" t="s">
        <v>156</v>
      </c>
      <c r="E441" s="210" t="s">
        <v>32</v>
      </c>
      <c r="F441" s="211" t="s">
        <v>199</v>
      </c>
      <c r="G441" s="209"/>
      <c r="H441" s="210" t="s">
        <v>32</v>
      </c>
      <c r="I441" s="212"/>
      <c r="J441" s="209"/>
      <c r="K441" s="209"/>
      <c r="L441" s="213"/>
      <c r="M441" s="214"/>
      <c r="N441" s="215"/>
      <c r="O441" s="215"/>
      <c r="P441" s="215"/>
      <c r="Q441" s="215"/>
      <c r="R441" s="215"/>
      <c r="S441" s="215"/>
      <c r="T441" s="216"/>
      <c r="AT441" s="217" t="s">
        <v>156</v>
      </c>
      <c r="AU441" s="217" t="s">
        <v>90</v>
      </c>
      <c r="AV441" s="13" t="s">
        <v>40</v>
      </c>
      <c r="AW441" s="13" t="s">
        <v>38</v>
      </c>
      <c r="AX441" s="13" t="s">
        <v>81</v>
      </c>
      <c r="AY441" s="217" t="s">
        <v>146</v>
      </c>
    </row>
    <row r="442" spans="1:65" s="14" customFormat="1" ht="10.199999999999999">
      <c r="B442" s="218"/>
      <c r="C442" s="219"/>
      <c r="D442" s="204" t="s">
        <v>156</v>
      </c>
      <c r="E442" s="220" t="s">
        <v>32</v>
      </c>
      <c r="F442" s="221" t="s">
        <v>373</v>
      </c>
      <c r="G442" s="219"/>
      <c r="H442" s="222">
        <v>20.71</v>
      </c>
      <c r="I442" s="223"/>
      <c r="J442" s="219"/>
      <c r="K442" s="219"/>
      <c r="L442" s="224"/>
      <c r="M442" s="225"/>
      <c r="N442" s="226"/>
      <c r="O442" s="226"/>
      <c r="P442" s="226"/>
      <c r="Q442" s="226"/>
      <c r="R442" s="226"/>
      <c r="S442" s="226"/>
      <c r="T442" s="227"/>
      <c r="AT442" s="228" t="s">
        <v>156</v>
      </c>
      <c r="AU442" s="228" t="s">
        <v>90</v>
      </c>
      <c r="AV442" s="14" t="s">
        <v>90</v>
      </c>
      <c r="AW442" s="14" t="s">
        <v>38</v>
      </c>
      <c r="AX442" s="14" t="s">
        <v>81</v>
      </c>
      <c r="AY442" s="228" t="s">
        <v>146</v>
      </c>
    </row>
    <row r="443" spans="1:65" s="15" customFormat="1" ht="10.199999999999999">
      <c r="B443" s="229"/>
      <c r="C443" s="230"/>
      <c r="D443" s="204" t="s">
        <v>156</v>
      </c>
      <c r="E443" s="231" t="s">
        <v>32</v>
      </c>
      <c r="F443" s="232" t="s">
        <v>159</v>
      </c>
      <c r="G443" s="230"/>
      <c r="H443" s="233">
        <v>20.71</v>
      </c>
      <c r="I443" s="234"/>
      <c r="J443" s="230"/>
      <c r="K443" s="230"/>
      <c r="L443" s="235"/>
      <c r="M443" s="236"/>
      <c r="N443" s="237"/>
      <c r="O443" s="237"/>
      <c r="P443" s="237"/>
      <c r="Q443" s="237"/>
      <c r="R443" s="237"/>
      <c r="S443" s="237"/>
      <c r="T443" s="238"/>
      <c r="AT443" s="239" t="s">
        <v>156</v>
      </c>
      <c r="AU443" s="239" t="s">
        <v>90</v>
      </c>
      <c r="AV443" s="15" t="s">
        <v>152</v>
      </c>
      <c r="AW443" s="15" t="s">
        <v>38</v>
      </c>
      <c r="AX443" s="15" t="s">
        <v>40</v>
      </c>
      <c r="AY443" s="239" t="s">
        <v>146</v>
      </c>
    </row>
    <row r="444" spans="1:65" s="2" customFormat="1" ht="16.5" customHeight="1">
      <c r="A444" s="37"/>
      <c r="B444" s="38"/>
      <c r="C444" s="191" t="s">
        <v>511</v>
      </c>
      <c r="D444" s="191" t="s">
        <v>148</v>
      </c>
      <c r="E444" s="192" t="s">
        <v>512</v>
      </c>
      <c r="F444" s="193" t="s">
        <v>513</v>
      </c>
      <c r="G444" s="194" t="s">
        <v>96</v>
      </c>
      <c r="H444" s="195">
        <v>20.71</v>
      </c>
      <c r="I444" s="196"/>
      <c r="J444" s="197">
        <f>ROUND(I444*H444,2)</f>
        <v>0</v>
      </c>
      <c r="K444" s="193" t="s">
        <v>151</v>
      </c>
      <c r="L444" s="42"/>
      <c r="M444" s="198" t="s">
        <v>32</v>
      </c>
      <c r="N444" s="199" t="s">
        <v>52</v>
      </c>
      <c r="O444" s="67"/>
      <c r="P444" s="200">
        <f>O444*H444</f>
        <v>0</v>
      </c>
      <c r="Q444" s="200">
        <v>1.2999999999999999E-4</v>
      </c>
      <c r="R444" s="200">
        <f>Q444*H444</f>
        <v>2.6922999999999999E-3</v>
      </c>
      <c r="S444" s="200">
        <v>0</v>
      </c>
      <c r="T444" s="201">
        <f>S444*H444</f>
        <v>0</v>
      </c>
      <c r="U444" s="37"/>
      <c r="V444" s="37"/>
      <c r="W444" s="37"/>
      <c r="X444" s="37"/>
      <c r="Y444" s="37"/>
      <c r="Z444" s="37"/>
      <c r="AA444" s="37"/>
      <c r="AB444" s="37"/>
      <c r="AC444" s="37"/>
      <c r="AD444" s="37"/>
      <c r="AE444" s="37"/>
      <c r="AR444" s="202" t="s">
        <v>152</v>
      </c>
      <c r="AT444" s="202" t="s">
        <v>148</v>
      </c>
      <c r="AU444" s="202" t="s">
        <v>90</v>
      </c>
      <c r="AY444" s="19" t="s">
        <v>146</v>
      </c>
      <c r="BE444" s="203">
        <f>IF(N444="základní",J444,0)</f>
        <v>0</v>
      </c>
      <c r="BF444" s="203">
        <f>IF(N444="snížená",J444,0)</f>
        <v>0</v>
      </c>
      <c r="BG444" s="203">
        <f>IF(N444="zákl. přenesená",J444,0)</f>
        <v>0</v>
      </c>
      <c r="BH444" s="203">
        <f>IF(N444="sníž. přenesená",J444,0)</f>
        <v>0</v>
      </c>
      <c r="BI444" s="203">
        <f>IF(N444="nulová",J444,0)</f>
        <v>0</v>
      </c>
      <c r="BJ444" s="19" t="s">
        <v>40</v>
      </c>
      <c r="BK444" s="203">
        <f>ROUND(I444*H444,2)</f>
        <v>0</v>
      </c>
      <c r="BL444" s="19" t="s">
        <v>152</v>
      </c>
      <c r="BM444" s="202" t="s">
        <v>514</v>
      </c>
    </row>
    <row r="445" spans="1:65" s="12" customFormat="1" ht="22.8" customHeight="1">
      <c r="B445" s="175"/>
      <c r="C445" s="176"/>
      <c r="D445" s="177" t="s">
        <v>80</v>
      </c>
      <c r="E445" s="189" t="s">
        <v>204</v>
      </c>
      <c r="F445" s="189" t="s">
        <v>515</v>
      </c>
      <c r="G445" s="176"/>
      <c r="H445" s="176"/>
      <c r="I445" s="179"/>
      <c r="J445" s="190">
        <f>BK445</f>
        <v>0</v>
      </c>
      <c r="K445" s="176"/>
      <c r="L445" s="181"/>
      <c r="M445" s="182"/>
      <c r="N445" s="183"/>
      <c r="O445" s="183"/>
      <c r="P445" s="184">
        <f>SUM(P446:P638)</f>
        <v>0</v>
      </c>
      <c r="Q445" s="183"/>
      <c r="R445" s="184">
        <f>SUM(R446:R638)</f>
        <v>6.1900516799999998</v>
      </c>
      <c r="S445" s="183"/>
      <c r="T445" s="185">
        <f>SUM(T446:T638)</f>
        <v>0.09</v>
      </c>
      <c r="AR445" s="186" t="s">
        <v>40</v>
      </c>
      <c r="AT445" s="187" t="s">
        <v>80</v>
      </c>
      <c r="AU445" s="187" t="s">
        <v>40</v>
      </c>
      <c r="AY445" s="186" t="s">
        <v>146</v>
      </c>
      <c r="BK445" s="188">
        <f>SUM(BK446:BK638)</f>
        <v>0</v>
      </c>
    </row>
    <row r="446" spans="1:65" s="2" customFormat="1" ht="16.5" customHeight="1">
      <c r="A446" s="37"/>
      <c r="B446" s="38"/>
      <c r="C446" s="191" t="s">
        <v>516</v>
      </c>
      <c r="D446" s="191" t="s">
        <v>148</v>
      </c>
      <c r="E446" s="192" t="s">
        <v>517</v>
      </c>
      <c r="F446" s="193" t="s">
        <v>518</v>
      </c>
      <c r="G446" s="194" t="s">
        <v>112</v>
      </c>
      <c r="H446" s="195">
        <v>1</v>
      </c>
      <c r="I446" s="196"/>
      <c r="J446" s="197">
        <f>ROUND(I446*H446,2)</f>
        <v>0</v>
      </c>
      <c r="K446" s="193" t="s">
        <v>151</v>
      </c>
      <c r="L446" s="42"/>
      <c r="M446" s="198" t="s">
        <v>32</v>
      </c>
      <c r="N446" s="199" t="s">
        <v>52</v>
      </c>
      <c r="O446" s="67"/>
      <c r="P446" s="200">
        <f>O446*H446</f>
        <v>0</v>
      </c>
      <c r="Q446" s="200">
        <v>0</v>
      </c>
      <c r="R446" s="200">
        <f>Q446*H446</f>
        <v>0</v>
      </c>
      <c r="S446" s="200">
        <v>0</v>
      </c>
      <c r="T446" s="201">
        <f>S446*H446</f>
        <v>0</v>
      </c>
      <c r="U446" s="37"/>
      <c r="V446" s="37"/>
      <c r="W446" s="37"/>
      <c r="X446" s="37"/>
      <c r="Y446" s="37"/>
      <c r="Z446" s="37"/>
      <c r="AA446" s="37"/>
      <c r="AB446" s="37"/>
      <c r="AC446" s="37"/>
      <c r="AD446" s="37"/>
      <c r="AE446" s="37"/>
      <c r="AR446" s="202" t="s">
        <v>152</v>
      </c>
      <c r="AT446" s="202" t="s">
        <v>148</v>
      </c>
      <c r="AU446" s="202" t="s">
        <v>90</v>
      </c>
      <c r="AY446" s="19" t="s">
        <v>146</v>
      </c>
      <c r="BE446" s="203">
        <f>IF(N446="základní",J446,0)</f>
        <v>0</v>
      </c>
      <c r="BF446" s="203">
        <f>IF(N446="snížená",J446,0)</f>
        <v>0</v>
      </c>
      <c r="BG446" s="203">
        <f>IF(N446="zákl. přenesená",J446,0)</f>
        <v>0</v>
      </c>
      <c r="BH446" s="203">
        <f>IF(N446="sníž. přenesená",J446,0)</f>
        <v>0</v>
      </c>
      <c r="BI446" s="203">
        <f>IF(N446="nulová",J446,0)</f>
        <v>0</v>
      </c>
      <c r="BJ446" s="19" t="s">
        <v>40</v>
      </c>
      <c r="BK446" s="203">
        <f>ROUND(I446*H446,2)</f>
        <v>0</v>
      </c>
      <c r="BL446" s="19" t="s">
        <v>152</v>
      </c>
      <c r="BM446" s="202" t="s">
        <v>519</v>
      </c>
    </row>
    <row r="447" spans="1:65" s="2" customFormat="1" ht="28.8">
      <c r="A447" s="37"/>
      <c r="B447" s="38"/>
      <c r="C447" s="39"/>
      <c r="D447" s="204" t="s">
        <v>154</v>
      </c>
      <c r="E447" s="39"/>
      <c r="F447" s="205" t="s">
        <v>520</v>
      </c>
      <c r="G447" s="39"/>
      <c r="H447" s="39"/>
      <c r="I447" s="112"/>
      <c r="J447" s="39"/>
      <c r="K447" s="39"/>
      <c r="L447" s="42"/>
      <c r="M447" s="206"/>
      <c r="N447" s="207"/>
      <c r="O447" s="67"/>
      <c r="P447" s="67"/>
      <c r="Q447" s="67"/>
      <c r="R447" s="67"/>
      <c r="S447" s="67"/>
      <c r="T447" s="68"/>
      <c r="U447" s="37"/>
      <c r="V447" s="37"/>
      <c r="W447" s="37"/>
      <c r="X447" s="37"/>
      <c r="Y447" s="37"/>
      <c r="Z447" s="37"/>
      <c r="AA447" s="37"/>
      <c r="AB447" s="37"/>
      <c r="AC447" s="37"/>
      <c r="AD447" s="37"/>
      <c r="AE447" s="37"/>
      <c r="AT447" s="19" t="s">
        <v>154</v>
      </c>
      <c r="AU447" s="19" t="s">
        <v>90</v>
      </c>
    </row>
    <row r="448" spans="1:65" s="13" customFormat="1" ht="10.199999999999999">
      <c r="B448" s="208"/>
      <c r="C448" s="209"/>
      <c r="D448" s="204" t="s">
        <v>156</v>
      </c>
      <c r="E448" s="210" t="s">
        <v>32</v>
      </c>
      <c r="F448" s="211" t="s">
        <v>521</v>
      </c>
      <c r="G448" s="209"/>
      <c r="H448" s="210" t="s">
        <v>32</v>
      </c>
      <c r="I448" s="212"/>
      <c r="J448" s="209"/>
      <c r="K448" s="209"/>
      <c r="L448" s="213"/>
      <c r="M448" s="214"/>
      <c r="N448" s="215"/>
      <c r="O448" s="215"/>
      <c r="P448" s="215"/>
      <c r="Q448" s="215"/>
      <c r="R448" s="215"/>
      <c r="S448" s="215"/>
      <c r="T448" s="216"/>
      <c r="AT448" s="217" t="s">
        <v>156</v>
      </c>
      <c r="AU448" s="217" t="s">
        <v>90</v>
      </c>
      <c r="AV448" s="13" t="s">
        <v>40</v>
      </c>
      <c r="AW448" s="13" t="s">
        <v>38</v>
      </c>
      <c r="AX448" s="13" t="s">
        <v>81</v>
      </c>
      <c r="AY448" s="217" t="s">
        <v>146</v>
      </c>
    </row>
    <row r="449" spans="1:65" s="13" customFormat="1" ht="10.199999999999999">
      <c r="B449" s="208"/>
      <c r="C449" s="209"/>
      <c r="D449" s="204" t="s">
        <v>156</v>
      </c>
      <c r="E449" s="210" t="s">
        <v>32</v>
      </c>
      <c r="F449" s="211" t="s">
        <v>522</v>
      </c>
      <c r="G449" s="209"/>
      <c r="H449" s="210" t="s">
        <v>32</v>
      </c>
      <c r="I449" s="212"/>
      <c r="J449" s="209"/>
      <c r="K449" s="209"/>
      <c r="L449" s="213"/>
      <c r="M449" s="214"/>
      <c r="N449" s="215"/>
      <c r="O449" s="215"/>
      <c r="P449" s="215"/>
      <c r="Q449" s="215"/>
      <c r="R449" s="215"/>
      <c r="S449" s="215"/>
      <c r="T449" s="216"/>
      <c r="AT449" s="217" t="s">
        <v>156</v>
      </c>
      <c r="AU449" s="217" t="s">
        <v>90</v>
      </c>
      <c r="AV449" s="13" t="s">
        <v>40</v>
      </c>
      <c r="AW449" s="13" t="s">
        <v>38</v>
      </c>
      <c r="AX449" s="13" t="s">
        <v>81</v>
      </c>
      <c r="AY449" s="217" t="s">
        <v>146</v>
      </c>
    </row>
    <row r="450" spans="1:65" s="14" customFormat="1" ht="10.199999999999999">
      <c r="B450" s="218"/>
      <c r="C450" s="219"/>
      <c r="D450" s="204" t="s">
        <v>156</v>
      </c>
      <c r="E450" s="220" t="s">
        <v>32</v>
      </c>
      <c r="F450" s="221" t="s">
        <v>523</v>
      </c>
      <c r="G450" s="219"/>
      <c r="H450" s="222">
        <v>1</v>
      </c>
      <c r="I450" s="223"/>
      <c r="J450" s="219"/>
      <c r="K450" s="219"/>
      <c r="L450" s="224"/>
      <c r="M450" s="225"/>
      <c r="N450" s="226"/>
      <c r="O450" s="226"/>
      <c r="P450" s="226"/>
      <c r="Q450" s="226"/>
      <c r="R450" s="226"/>
      <c r="S450" s="226"/>
      <c r="T450" s="227"/>
      <c r="AT450" s="228" t="s">
        <v>156</v>
      </c>
      <c r="AU450" s="228" t="s">
        <v>90</v>
      </c>
      <c r="AV450" s="14" t="s">
        <v>90</v>
      </c>
      <c r="AW450" s="14" t="s">
        <v>38</v>
      </c>
      <c r="AX450" s="14" t="s">
        <v>81</v>
      </c>
      <c r="AY450" s="228" t="s">
        <v>146</v>
      </c>
    </row>
    <row r="451" spans="1:65" s="15" customFormat="1" ht="10.199999999999999">
      <c r="B451" s="229"/>
      <c r="C451" s="230"/>
      <c r="D451" s="204" t="s">
        <v>156</v>
      </c>
      <c r="E451" s="231" t="s">
        <v>32</v>
      </c>
      <c r="F451" s="232" t="s">
        <v>159</v>
      </c>
      <c r="G451" s="230"/>
      <c r="H451" s="233">
        <v>1</v>
      </c>
      <c r="I451" s="234"/>
      <c r="J451" s="230"/>
      <c r="K451" s="230"/>
      <c r="L451" s="235"/>
      <c r="M451" s="236"/>
      <c r="N451" s="237"/>
      <c r="O451" s="237"/>
      <c r="P451" s="237"/>
      <c r="Q451" s="237"/>
      <c r="R451" s="237"/>
      <c r="S451" s="237"/>
      <c r="T451" s="238"/>
      <c r="AT451" s="239" t="s">
        <v>156</v>
      </c>
      <c r="AU451" s="239" t="s">
        <v>90</v>
      </c>
      <c r="AV451" s="15" t="s">
        <v>152</v>
      </c>
      <c r="AW451" s="15" t="s">
        <v>38</v>
      </c>
      <c r="AX451" s="15" t="s">
        <v>40</v>
      </c>
      <c r="AY451" s="239" t="s">
        <v>146</v>
      </c>
    </row>
    <row r="452" spans="1:65" s="2" customFormat="1" ht="21.75" customHeight="1">
      <c r="A452" s="37"/>
      <c r="B452" s="38"/>
      <c r="C452" s="191" t="s">
        <v>524</v>
      </c>
      <c r="D452" s="191" t="s">
        <v>148</v>
      </c>
      <c r="E452" s="192" t="s">
        <v>525</v>
      </c>
      <c r="F452" s="193" t="s">
        <v>526</v>
      </c>
      <c r="G452" s="194" t="s">
        <v>112</v>
      </c>
      <c r="H452" s="195">
        <v>45</v>
      </c>
      <c r="I452" s="196"/>
      <c r="J452" s="197">
        <f>ROUND(I452*H452,2)</f>
        <v>0</v>
      </c>
      <c r="K452" s="193" t="s">
        <v>151</v>
      </c>
      <c r="L452" s="42"/>
      <c r="M452" s="198" t="s">
        <v>32</v>
      </c>
      <c r="N452" s="199" t="s">
        <v>52</v>
      </c>
      <c r="O452" s="67"/>
      <c r="P452" s="200">
        <f>O452*H452</f>
        <v>0</v>
      </c>
      <c r="Q452" s="200">
        <v>0</v>
      </c>
      <c r="R452" s="200">
        <f>Q452*H452</f>
        <v>0</v>
      </c>
      <c r="S452" s="200">
        <v>0</v>
      </c>
      <c r="T452" s="201">
        <f>S452*H452</f>
        <v>0</v>
      </c>
      <c r="U452" s="37"/>
      <c r="V452" s="37"/>
      <c r="W452" s="37"/>
      <c r="X452" s="37"/>
      <c r="Y452" s="37"/>
      <c r="Z452" s="37"/>
      <c r="AA452" s="37"/>
      <c r="AB452" s="37"/>
      <c r="AC452" s="37"/>
      <c r="AD452" s="37"/>
      <c r="AE452" s="37"/>
      <c r="AR452" s="202" t="s">
        <v>152</v>
      </c>
      <c r="AT452" s="202" t="s">
        <v>148</v>
      </c>
      <c r="AU452" s="202" t="s">
        <v>90</v>
      </c>
      <c r="AY452" s="19" t="s">
        <v>146</v>
      </c>
      <c r="BE452" s="203">
        <f>IF(N452="základní",J452,0)</f>
        <v>0</v>
      </c>
      <c r="BF452" s="203">
        <f>IF(N452="snížená",J452,0)</f>
        <v>0</v>
      </c>
      <c r="BG452" s="203">
        <f>IF(N452="zákl. přenesená",J452,0)</f>
        <v>0</v>
      </c>
      <c r="BH452" s="203">
        <f>IF(N452="sníž. přenesená",J452,0)</f>
        <v>0</v>
      </c>
      <c r="BI452" s="203">
        <f>IF(N452="nulová",J452,0)</f>
        <v>0</v>
      </c>
      <c r="BJ452" s="19" t="s">
        <v>40</v>
      </c>
      <c r="BK452" s="203">
        <f>ROUND(I452*H452,2)</f>
        <v>0</v>
      </c>
      <c r="BL452" s="19" t="s">
        <v>152</v>
      </c>
      <c r="BM452" s="202" t="s">
        <v>527</v>
      </c>
    </row>
    <row r="453" spans="1:65" s="2" customFormat="1" ht="28.8">
      <c r="A453" s="37"/>
      <c r="B453" s="38"/>
      <c r="C453" s="39"/>
      <c r="D453" s="204" t="s">
        <v>154</v>
      </c>
      <c r="E453" s="39"/>
      <c r="F453" s="205" t="s">
        <v>520</v>
      </c>
      <c r="G453" s="39"/>
      <c r="H453" s="39"/>
      <c r="I453" s="112"/>
      <c r="J453" s="39"/>
      <c r="K453" s="39"/>
      <c r="L453" s="42"/>
      <c r="M453" s="206"/>
      <c r="N453" s="207"/>
      <c r="O453" s="67"/>
      <c r="P453" s="67"/>
      <c r="Q453" s="67"/>
      <c r="R453" s="67"/>
      <c r="S453" s="67"/>
      <c r="T453" s="68"/>
      <c r="U453" s="37"/>
      <c r="V453" s="37"/>
      <c r="W453" s="37"/>
      <c r="X453" s="37"/>
      <c r="Y453" s="37"/>
      <c r="Z453" s="37"/>
      <c r="AA453" s="37"/>
      <c r="AB453" s="37"/>
      <c r="AC453" s="37"/>
      <c r="AD453" s="37"/>
      <c r="AE453" s="37"/>
      <c r="AT453" s="19" t="s">
        <v>154</v>
      </c>
      <c r="AU453" s="19" t="s">
        <v>90</v>
      </c>
    </row>
    <row r="454" spans="1:65" s="14" customFormat="1" ht="10.199999999999999">
      <c r="B454" s="218"/>
      <c r="C454" s="219"/>
      <c r="D454" s="204" t="s">
        <v>156</v>
      </c>
      <c r="E454" s="220" t="s">
        <v>32</v>
      </c>
      <c r="F454" s="221" t="s">
        <v>528</v>
      </c>
      <c r="G454" s="219"/>
      <c r="H454" s="222">
        <v>45</v>
      </c>
      <c r="I454" s="223"/>
      <c r="J454" s="219"/>
      <c r="K454" s="219"/>
      <c r="L454" s="224"/>
      <c r="M454" s="225"/>
      <c r="N454" s="226"/>
      <c r="O454" s="226"/>
      <c r="P454" s="226"/>
      <c r="Q454" s="226"/>
      <c r="R454" s="226"/>
      <c r="S454" s="226"/>
      <c r="T454" s="227"/>
      <c r="AT454" s="228" t="s">
        <v>156</v>
      </c>
      <c r="AU454" s="228" t="s">
        <v>90</v>
      </c>
      <c r="AV454" s="14" t="s">
        <v>90</v>
      </c>
      <c r="AW454" s="14" t="s">
        <v>38</v>
      </c>
      <c r="AX454" s="14" t="s">
        <v>40</v>
      </c>
      <c r="AY454" s="228" t="s">
        <v>146</v>
      </c>
    </row>
    <row r="455" spans="1:65" s="2" customFormat="1" ht="16.5" customHeight="1">
      <c r="A455" s="37"/>
      <c r="B455" s="38"/>
      <c r="C455" s="191" t="s">
        <v>529</v>
      </c>
      <c r="D455" s="191" t="s">
        <v>148</v>
      </c>
      <c r="E455" s="192" t="s">
        <v>530</v>
      </c>
      <c r="F455" s="193" t="s">
        <v>531</v>
      </c>
      <c r="G455" s="194" t="s">
        <v>112</v>
      </c>
      <c r="H455" s="195">
        <v>2</v>
      </c>
      <c r="I455" s="196"/>
      <c r="J455" s="197">
        <f>ROUND(I455*H455,2)</f>
        <v>0</v>
      </c>
      <c r="K455" s="193" t="s">
        <v>151</v>
      </c>
      <c r="L455" s="42"/>
      <c r="M455" s="198" t="s">
        <v>32</v>
      </c>
      <c r="N455" s="199" t="s">
        <v>52</v>
      </c>
      <c r="O455" s="67"/>
      <c r="P455" s="200">
        <f>O455*H455</f>
        <v>0</v>
      </c>
      <c r="Q455" s="200">
        <v>0</v>
      </c>
      <c r="R455" s="200">
        <f>Q455*H455</f>
        <v>0</v>
      </c>
      <c r="S455" s="200">
        <v>0</v>
      </c>
      <c r="T455" s="201">
        <f>S455*H455</f>
        <v>0</v>
      </c>
      <c r="U455" s="37"/>
      <c r="V455" s="37"/>
      <c r="W455" s="37"/>
      <c r="X455" s="37"/>
      <c r="Y455" s="37"/>
      <c r="Z455" s="37"/>
      <c r="AA455" s="37"/>
      <c r="AB455" s="37"/>
      <c r="AC455" s="37"/>
      <c r="AD455" s="37"/>
      <c r="AE455" s="37"/>
      <c r="AR455" s="202" t="s">
        <v>152</v>
      </c>
      <c r="AT455" s="202" t="s">
        <v>148</v>
      </c>
      <c r="AU455" s="202" t="s">
        <v>90</v>
      </c>
      <c r="AY455" s="19" t="s">
        <v>146</v>
      </c>
      <c r="BE455" s="203">
        <f>IF(N455="základní",J455,0)</f>
        <v>0</v>
      </c>
      <c r="BF455" s="203">
        <f>IF(N455="snížená",J455,0)</f>
        <v>0</v>
      </c>
      <c r="BG455" s="203">
        <f>IF(N455="zákl. přenesená",J455,0)</f>
        <v>0</v>
      </c>
      <c r="BH455" s="203">
        <f>IF(N455="sníž. přenesená",J455,0)</f>
        <v>0</v>
      </c>
      <c r="BI455" s="203">
        <f>IF(N455="nulová",J455,0)</f>
        <v>0</v>
      </c>
      <c r="BJ455" s="19" t="s">
        <v>40</v>
      </c>
      <c r="BK455" s="203">
        <f>ROUND(I455*H455,2)</f>
        <v>0</v>
      </c>
      <c r="BL455" s="19" t="s">
        <v>152</v>
      </c>
      <c r="BM455" s="202" t="s">
        <v>532</v>
      </c>
    </row>
    <row r="456" spans="1:65" s="2" customFormat="1" ht="28.8">
      <c r="A456" s="37"/>
      <c r="B456" s="38"/>
      <c r="C456" s="39"/>
      <c r="D456" s="204" t="s">
        <v>154</v>
      </c>
      <c r="E456" s="39"/>
      <c r="F456" s="205" t="s">
        <v>520</v>
      </c>
      <c r="G456" s="39"/>
      <c r="H456" s="39"/>
      <c r="I456" s="112"/>
      <c r="J456" s="39"/>
      <c r="K456" s="39"/>
      <c r="L456" s="42"/>
      <c r="M456" s="206"/>
      <c r="N456" s="207"/>
      <c r="O456" s="67"/>
      <c r="P456" s="67"/>
      <c r="Q456" s="67"/>
      <c r="R456" s="67"/>
      <c r="S456" s="67"/>
      <c r="T456" s="68"/>
      <c r="U456" s="37"/>
      <c r="V456" s="37"/>
      <c r="W456" s="37"/>
      <c r="X456" s="37"/>
      <c r="Y456" s="37"/>
      <c r="Z456" s="37"/>
      <c r="AA456" s="37"/>
      <c r="AB456" s="37"/>
      <c r="AC456" s="37"/>
      <c r="AD456" s="37"/>
      <c r="AE456" s="37"/>
      <c r="AT456" s="19" t="s">
        <v>154</v>
      </c>
      <c r="AU456" s="19" t="s">
        <v>90</v>
      </c>
    </row>
    <row r="457" spans="1:65" s="13" customFormat="1" ht="10.199999999999999">
      <c r="B457" s="208"/>
      <c r="C457" s="209"/>
      <c r="D457" s="204" t="s">
        <v>156</v>
      </c>
      <c r="E457" s="210" t="s">
        <v>32</v>
      </c>
      <c r="F457" s="211" t="s">
        <v>521</v>
      </c>
      <c r="G457" s="209"/>
      <c r="H457" s="210" t="s">
        <v>32</v>
      </c>
      <c r="I457" s="212"/>
      <c r="J457" s="209"/>
      <c r="K457" s="209"/>
      <c r="L457" s="213"/>
      <c r="M457" s="214"/>
      <c r="N457" s="215"/>
      <c r="O457" s="215"/>
      <c r="P457" s="215"/>
      <c r="Q457" s="215"/>
      <c r="R457" s="215"/>
      <c r="S457" s="215"/>
      <c r="T457" s="216"/>
      <c r="AT457" s="217" t="s">
        <v>156</v>
      </c>
      <c r="AU457" s="217" t="s">
        <v>90</v>
      </c>
      <c r="AV457" s="13" t="s">
        <v>40</v>
      </c>
      <c r="AW457" s="13" t="s">
        <v>38</v>
      </c>
      <c r="AX457" s="13" t="s">
        <v>81</v>
      </c>
      <c r="AY457" s="217" t="s">
        <v>146</v>
      </c>
    </row>
    <row r="458" spans="1:65" s="13" customFormat="1" ht="10.199999999999999">
      <c r="B458" s="208"/>
      <c r="C458" s="209"/>
      <c r="D458" s="204" t="s">
        <v>156</v>
      </c>
      <c r="E458" s="210" t="s">
        <v>32</v>
      </c>
      <c r="F458" s="211" t="s">
        <v>522</v>
      </c>
      <c r="G458" s="209"/>
      <c r="H458" s="210" t="s">
        <v>32</v>
      </c>
      <c r="I458" s="212"/>
      <c r="J458" s="209"/>
      <c r="K458" s="209"/>
      <c r="L458" s="213"/>
      <c r="M458" s="214"/>
      <c r="N458" s="215"/>
      <c r="O458" s="215"/>
      <c r="P458" s="215"/>
      <c r="Q458" s="215"/>
      <c r="R458" s="215"/>
      <c r="S458" s="215"/>
      <c r="T458" s="216"/>
      <c r="AT458" s="217" t="s">
        <v>156</v>
      </c>
      <c r="AU458" s="217" t="s">
        <v>90</v>
      </c>
      <c r="AV458" s="13" t="s">
        <v>40</v>
      </c>
      <c r="AW458" s="13" t="s">
        <v>38</v>
      </c>
      <c r="AX458" s="13" t="s">
        <v>81</v>
      </c>
      <c r="AY458" s="217" t="s">
        <v>146</v>
      </c>
    </row>
    <row r="459" spans="1:65" s="14" customFormat="1" ht="10.199999999999999">
      <c r="B459" s="218"/>
      <c r="C459" s="219"/>
      <c r="D459" s="204" t="s">
        <v>156</v>
      </c>
      <c r="E459" s="220" t="s">
        <v>32</v>
      </c>
      <c r="F459" s="221" t="s">
        <v>533</v>
      </c>
      <c r="G459" s="219"/>
      <c r="H459" s="222">
        <v>1</v>
      </c>
      <c r="I459" s="223"/>
      <c r="J459" s="219"/>
      <c r="K459" s="219"/>
      <c r="L459" s="224"/>
      <c r="M459" s="225"/>
      <c r="N459" s="226"/>
      <c r="O459" s="226"/>
      <c r="P459" s="226"/>
      <c r="Q459" s="226"/>
      <c r="R459" s="226"/>
      <c r="S459" s="226"/>
      <c r="T459" s="227"/>
      <c r="AT459" s="228" t="s">
        <v>156</v>
      </c>
      <c r="AU459" s="228" t="s">
        <v>90</v>
      </c>
      <c r="AV459" s="14" t="s">
        <v>90</v>
      </c>
      <c r="AW459" s="14" t="s">
        <v>38</v>
      </c>
      <c r="AX459" s="14" t="s">
        <v>81</v>
      </c>
      <c r="AY459" s="228" t="s">
        <v>146</v>
      </c>
    </row>
    <row r="460" spans="1:65" s="14" customFormat="1" ht="10.199999999999999">
      <c r="B460" s="218"/>
      <c r="C460" s="219"/>
      <c r="D460" s="204" t="s">
        <v>156</v>
      </c>
      <c r="E460" s="220" t="s">
        <v>32</v>
      </c>
      <c r="F460" s="221" t="s">
        <v>534</v>
      </c>
      <c r="G460" s="219"/>
      <c r="H460" s="222">
        <v>1</v>
      </c>
      <c r="I460" s="223"/>
      <c r="J460" s="219"/>
      <c r="K460" s="219"/>
      <c r="L460" s="224"/>
      <c r="M460" s="225"/>
      <c r="N460" s="226"/>
      <c r="O460" s="226"/>
      <c r="P460" s="226"/>
      <c r="Q460" s="226"/>
      <c r="R460" s="226"/>
      <c r="S460" s="226"/>
      <c r="T460" s="227"/>
      <c r="AT460" s="228" t="s">
        <v>156</v>
      </c>
      <c r="AU460" s="228" t="s">
        <v>90</v>
      </c>
      <c r="AV460" s="14" t="s">
        <v>90</v>
      </c>
      <c r="AW460" s="14" t="s">
        <v>38</v>
      </c>
      <c r="AX460" s="14" t="s">
        <v>81</v>
      </c>
      <c r="AY460" s="228" t="s">
        <v>146</v>
      </c>
    </row>
    <row r="461" spans="1:65" s="15" customFormat="1" ht="10.199999999999999">
      <c r="B461" s="229"/>
      <c r="C461" s="230"/>
      <c r="D461" s="204" t="s">
        <v>156</v>
      </c>
      <c r="E461" s="231" t="s">
        <v>32</v>
      </c>
      <c r="F461" s="232" t="s">
        <v>159</v>
      </c>
      <c r="G461" s="230"/>
      <c r="H461" s="233">
        <v>2</v>
      </c>
      <c r="I461" s="234"/>
      <c r="J461" s="230"/>
      <c r="K461" s="230"/>
      <c r="L461" s="235"/>
      <c r="M461" s="236"/>
      <c r="N461" s="237"/>
      <c r="O461" s="237"/>
      <c r="P461" s="237"/>
      <c r="Q461" s="237"/>
      <c r="R461" s="237"/>
      <c r="S461" s="237"/>
      <c r="T461" s="238"/>
      <c r="AT461" s="239" t="s">
        <v>156</v>
      </c>
      <c r="AU461" s="239" t="s">
        <v>90</v>
      </c>
      <c r="AV461" s="15" t="s">
        <v>152</v>
      </c>
      <c r="AW461" s="15" t="s">
        <v>38</v>
      </c>
      <c r="AX461" s="15" t="s">
        <v>40</v>
      </c>
      <c r="AY461" s="239" t="s">
        <v>146</v>
      </c>
    </row>
    <row r="462" spans="1:65" s="2" customFormat="1" ht="16.5" customHeight="1">
      <c r="A462" s="37"/>
      <c r="B462" s="38"/>
      <c r="C462" s="191" t="s">
        <v>535</v>
      </c>
      <c r="D462" s="191" t="s">
        <v>148</v>
      </c>
      <c r="E462" s="192" t="s">
        <v>536</v>
      </c>
      <c r="F462" s="193" t="s">
        <v>537</v>
      </c>
      <c r="G462" s="194" t="s">
        <v>112</v>
      </c>
      <c r="H462" s="195">
        <v>1</v>
      </c>
      <c r="I462" s="196"/>
      <c r="J462" s="197">
        <f>ROUND(I462*H462,2)</f>
        <v>0</v>
      </c>
      <c r="K462" s="193" t="s">
        <v>151</v>
      </c>
      <c r="L462" s="42"/>
      <c r="M462" s="198" t="s">
        <v>32</v>
      </c>
      <c r="N462" s="199" t="s">
        <v>52</v>
      </c>
      <c r="O462" s="67"/>
      <c r="P462" s="200">
        <f>O462*H462</f>
        <v>0</v>
      </c>
      <c r="Q462" s="200">
        <v>0</v>
      </c>
      <c r="R462" s="200">
        <f>Q462*H462</f>
        <v>0</v>
      </c>
      <c r="S462" s="200">
        <v>0</v>
      </c>
      <c r="T462" s="201">
        <f>S462*H462</f>
        <v>0</v>
      </c>
      <c r="U462" s="37"/>
      <c r="V462" s="37"/>
      <c r="W462" s="37"/>
      <c r="X462" s="37"/>
      <c r="Y462" s="37"/>
      <c r="Z462" s="37"/>
      <c r="AA462" s="37"/>
      <c r="AB462" s="37"/>
      <c r="AC462" s="37"/>
      <c r="AD462" s="37"/>
      <c r="AE462" s="37"/>
      <c r="AR462" s="202" t="s">
        <v>152</v>
      </c>
      <c r="AT462" s="202" t="s">
        <v>148</v>
      </c>
      <c r="AU462" s="202" t="s">
        <v>90</v>
      </c>
      <c r="AY462" s="19" t="s">
        <v>146</v>
      </c>
      <c r="BE462" s="203">
        <f>IF(N462="základní",J462,0)</f>
        <v>0</v>
      </c>
      <c r="BF462" s="203">
        <f>IF(N462="snížená",J462,0)</f>
        <v>0</v>
      </c>
      <c r="BG462" s="203">
        <f>IF(N462="zákl. přenesená",J462,0)</f>
        <v>0</v>
      </c>
      <c r="BH462" s="203">
        <f>IF(N462="sníž. přenesená",J462,0)</f>
        <v>0</v>
      </c>
      <c r="BI462" s="203">
        <f>IF(N462="nulová",J462,0)</f>
        <v>0</v>
      </c>
      <c r="BJ462" s="19" t="s">
        <v>40</v>
      </c>
      <c r="BK462" s="203">
        <f>ROUND(I462*H462,2)</f>
        <v>0</v>
      </c>
      <c r="BL462" s="19" t="s">
        <v>152</v>
      </c>
      <c r="BM462" s="202" t="s">
        <v>538</v>
      </c>
    </row>
    <row r="463" spans="1:65" s="2" customFormat="1" ht="28.8">
      <c r="A463" s="37"/>
      <c r="B463" s="38"/>
      <c r="C463" s="39"/>
      <c r="D463" s="204" t="s">
        <v>154</v>
      </c>
      <c r="E463" s="39"/>
      <c r="F463" s="205" t="s">
        <v>520</v>
      </c>
      <c r="G463" s="39"/>
      <c r="H463" s="39"/>
      <c r="I463" s="112"/>
      <c r="J463" s="39"/>
      <c r="K463" s="39"/>
      <c r="L463" s="42"/>
      <c r="M463" s="206"/>
      <c r="N463" s="207"/>
      <c r="O463" s="67"/>
      <c r="P463" s="67"/>
      <c r="Q463" s="67"/>
      <c r="R463" s="67"/>
      <c r="S463" s="67"/>
      <c r="T463" s="68"/>
      <c r="U463" s="37"/>
      <c r="V463" s="37"/>
      <c r="W463" s="37"/>
      <c r="X463" s="37"/>
      <c r="Y463" s="37"/>
      <c r="Z463" s="37"/>
      <c r="AA463" s="37"/>
      <c r="AB463" s="37"/>
      <c r="AC463" s="37"/>
      <c r="AD463" s="37"/>
      <c r="AE463" s="37"/>
      <c r="AT463" s="19" t="s">
        <v>154</v>
      </c>
      <c r="AU463" s="19" t="s">
        <v>90</v>
      </c>
    </row>
    <row r="464" spans="1:65" s="13" customFormat="1" ht="10.199999999999999">
      <c r="B464" s="208"/>
      <c r="C464" s="209"/>
      <c r="D464" s="204" t="s">
        <v>156</v>
      </c>
      <c r="E464" s="210" t="s">
        <v>32</v>
      </c>
      <c r="F464" s="211" t="s">
        <v>521</v>
      </c>
      <c r="G464" s="209"/>
      <c r="H464" s="210" t="s">
        <v>32</v>
      </c>
      <c r="I464" s="212"/>
      <c r="J464" s="209"/>
      <c r="K464" s="209"/>
      <c r="L464" s="213"/>
      <c r="M464" s="214"/>
      <c r="N464" s="215"/>
      <c r="O464" s="215"/>
      <c r="P464" s="215"/>
      <c r="Q464" s="215"/>
      <c r="R464" s="215"/>
      <c r="S464" s="215"/>
      <c r="T464" s="216"/>
      <c r="AT464" s="217" t="s">
        <v>156</v>
      </c>
      <c r="AU464" s="217" t="s">
        <v>90</v>
      </c>
      <c r="AV464" s="13" t="s">
        <v>40</v>
      </c>
      <c r="AW464" s="13" t="s">
        <v>38</v>
      </c>
      <c r="AX464" s="13" t="s">
        <v>81</v>
      </c>
      <c r="AY464" s="217" t="s">
        <v>146</v>
      </c>
    </row>
    <row r="465" spans="1:65" s="13" customFormat="1" ht="10.199999999999999">
      <c r="B465" s="208"/>
      <c r="C465" s="209"/>
      <c r="D465" s="204" t="s">
        <v>156</v>
      </c>
      <c r="E465" s="210" t="s">
        <v>32</v>
      </c>
      <c r="F465" s="211" t="s">
        <v>522</v>
      </c>
      <c r="G465" s="209"/>
      <c r="H465" s="210" t="s">
        <v>32</v>
      </c>
      <c r="I465" s="212"/>
      <c r="J465" s="209"/>
      <c r="K465" s="209"/>
      <c r="L465" s="213"/>
      <c r="M465" s="214"/>
      <c r="N465" s="215"/>
      <c r="O465" s="215"/>
      <c r="P465" s="215"/>
      <c r="Q465" s="215"/>
      <c r="R465" s="215"/>
      <c r="S465" s="215"/>
      <c r="T465" s="216"/>
      <c r="AT465" s="217" t="s">
        <v>156</v>
      </c>
      <c r="AU465" s="217" t="s">
        <v>90</v>
      </c>
      <c r="AV465" s="13" t="s">
        <v>40</v>
      </c>
      <c r="AW465" s="13" t="s">
        <v>38</v>
      </c>
      <c r="AX465" s="13" t="s">
        <v>81</v>
      </c>
      <c r="AY465" s="217" t="s">
        <v>146</v>
      </c>
    </row>
    <row r="466" spans="1:65" s="14" customFormat="1" ht="10.199999999999999">
      <c r="B466" s="218"/>
      <c r="C466" s="219"/>
      <c r="D466" s="204" t="s">
        <v>156</v>
      </c>
      <c r="E466" s="220" t="s">
        <v>32</v>
      </c>
      <c r="F466" s="221" t="s">
        <v>539</v>
      </c>
      <c r="G466" s="219"/>
      <c r="H466" s="222">
        <v>1</v>
      </c>
      <c r="I466" s="223"/>
      <c r="J466" s="219"/>
      <c r="K466" s="219"/>
      <c r="L466" s="224"/>
      <c r="M466" s="225"/>
      <c r="N466" s="226"/>
      <c r="O466" s="226"/>
      <c r="P466" s="226"/>
      <c r="Q466" s="226"/>
      <c r="R466" s="226"/>
      <c r="S466" s="226"/>
      <c r="T466" s="227"/>
      <c r="AT466" s="228" t="s">
        <v>156</v>
      </c>
      <c r="AU466" s="228" t="s">
        <v>90</v>
      </c>
      <c r="AV466" s="14" t="s">
        <v>90</v>
      </c>
      <c r="AW466" s="14" t="s">
        <v>38</v>
      </c>
      <c r="AX466" s="14" t="s">
        <v>81</v>
      </c>
      <c r="AY466" s="228" t="s">
        <v>146</v>
      </c>
    </row>
    <row r="467" spans="1:65" s="15" customFormat="1" ht="10.199999999999999">
      <c r="B467" s="229"/>
      <c r="C467" s="230"/>
      <c r="D467" s="204" t="s">
        <v>156</v>
      </c>
      <c r="E467" s="231" t="s">
        <v>32</v>
      </c>
      <c r="F467" s="232" t="s">
        <v>159</v>
      </c>
      <c r="G467" s="230"/>
      <c r="H467" s="233">
        <v>1</v>
      </c>
      <c r="I467" s="234"/>
      <c r="J467" s="230"/>
      <c r="K467" s="230"/>
      <c r="L467" s="235"/>
      <c r="M467" s="236"/>
      <c r="N467" s="237"/>
      <c r="O467" s="237"/>
      <c r="P467" s="237"/>
      <c r="Q467" s="237"/>
      <c r="R467" s="237"/>
      <c r="S467" s="237"/>
      <c r="T467" s="238"/>
      <c r="AT467" s="239" t="s">
        <v>156</v>
      </c>
      <c r="AU467" s="239" t="s">
        <v>90</v>
      </c>
      <c r="AV467" s="15" t="s">
        <v>152</v>
      </c>
      <c r="AW467" s="15" t="s">
        <v>38</v>
      </c>
      <c r="AX467" s="15" t="s">
        <v>40</v>
      </c>
      <c r="AY467" s="239" t="s">
        <v>146</v>
      </c>
    </row>
    <row r="468" spans="1:65" s="2" customFormat="1" ht="21.75" customHeight="1">
      <c r="A468" s="37"/>
      <c r="B468" s="38"/>
      <c r="C468" s="191" t="s">
        <v>540</v>
      </c>
      <c r="D468" s="191" t="s">
        <v>148</v>
      </c>
      <c r="E468" s="192" t="s">
        <v>541</v>
      </c>
      <c r="F468" s="193" t="s">
        <v>542</v>
      </c>
      <c r="G468" s="194" t="s">
        <v>112</v>
      </c>
      <c r="H468" s="195">
        <v>90</v>
      </c>
      <c r="I468" s="196"/>
      <c r="J468" s="197">
        <f>ROUND(I468*H468,2)</f>
        <v>0</v>
      </c>
      <c r="K468" s="193" t="s">
        <v>151</v>
      </c>
      <c r="L468" s="42"/>
      <c r="M468" s="198" t="s">
        <v>32</v>
      </c>
      <c r="N468" s="199" t="s">
        <v>52</v>
      </c>
      <c r="O468" s="67"/>
      <c r="P468" s="200">
        <f>O468*H468</f>
        <v>0</v>
      </c>
      <c r="Q468" s="200">
        <v>0</v>
      </c>
      <c r="R468" s="200">
        <f>Q468*H468</f>
        <v>0</v>
      </c>
      <c r="S468" s="200">
        <v>0</v>
      </c>
      <c r="T468" s="201">
        <f>S468*H468</f>
        <v>0</v>
      </c>
      <c r="U468" s="37"/>
      <c r="V468" s="37"/>
      <c r="W468" s="37"/>
      <c r="X468" s="37"/>
      <c r="Y468" s="37"/>
      <c r="Z468" s="37"/>
      <c r="AA468" s="37"/>
      <c r="AB468" s="37"/>
      <c r="AC468" s="37"/>
      <c r="AD468" s="37"/>
      <c r="AE468" s="37"/>
      <c r="AR468" s="202" t="s">
        <v>152</v>
      </c>
      <c r="AT468" s="202" t="s">
        <v>148</v>
      </c>
      <c r="AU468" s="202" t="s">
        <v>90</v>
      </c>
      <c r="AY468" s="19" t="s">
        <v>146</v>
      </c>
      <c r="BE468" s="203">
        <f>IF(N468="základní",J468,0)</f>
        <v>0</v>
      </c>
      <c r="BF468" s="203">
        <f>IF(N468="snížená",J468,0)</f>
        <v>0</v>
      </c>
      <c r="BG468" s="203">
        <f>IF(N468="zákl. přenesená",J468,0)</f>
        <v>0</v>
      </c>
      <c r="BH468" s="203">
        <f>IF(N468="sníž. přenesená",J468,0)</f>
        <v>0</v>
      </c>
      <c r="BI468" s="203">
        <f>IF(N468="nulová",J468,0)</f>
        <v>0</v>
      </c>
      <c r="BJ468" s="19" t="s">
        <v>40</v>
      </c>
      <c r="BK468" s="203">
        <f>ROUND(I468*H468,2)</f>
        <v>0</v>
      </c>
      <c r="BL468" s="19" t="s">
        <v>152</v>
      </c>
      <c r="BM468" s="202" t="s">
        <v>543</v>
      </c>
    </row>
    <row r="469" spans="1:65" s="2" customFormat="1" ht="28.8">
      <c r="A469" s="37"/>
      <c r="B469" s="38"/>
      <c r="C469" s="39"/>
      <c r="D469" s="204" t="s">
        <v>154</v>
      </c>
      <c r="E469" s="39"/>
      <c r="F469" s="205" t="s">
        <v>520</v>
      </c>
      <c r="G469" s="39"/>
      <c r="H469" s="39"/>
      <c r="I469" s="112"/>
      <c r="J469" s="39"/>
      <c r="K469" s="39"/>
      <c r="L469" s="42"/>
      <c r="M469" s="206"/>
      <c r="N469" s="207"/>
      <c r="O469" s="67"/>
      <c r="P469" s="67"/>
      <c r="Q469" s="67"/>
      <c r="R469" s="67"/>
      <c r="S469" s="67"/>
      <c r="T469" s="68"/>
      <c r="U469" s="37"/>
      <c r="V469" s="37"/>
      <c r="W469" s="37"/>
      <c r="X469" s="37"/>
      <c r="Y469" s="37"/>
      <c r="Z469" s="37"/>
      <c r="AA469" s="37"/>
      <c r="AB469" s="37"/>
      <c r="AC469" s="37"/>
      <c r="AD469" s="37"/>
      <c r="AE469" s="37"/>
      <c r="AT469" s="19" t="s">
        <v>154</v>
      </c>
      <c r="AU469" s="19" t="s">
        <v>90</v>
      </c>
    </row>
    <row r="470" spans="1:65" s="14" customFormat="1" ht="10.199999999999999">
      <c r="B470" s="218"/>
      <c r="C470" s="219"/>
      <c r="D470" s="204" t="s">
        <v>156</v>
      </c>
      <c r="E470" s="220" t="s">
        <v>32</v>
      </c>
      <c r="F470" s="221" t="s">
        <v>544</v>
      </c>
      <c r="G470" s="219"/>
      <c r="H470" s="222">
        <v>90</v>
      </c>
      <c r="I470" s="223"/>
      <c r="J470" s="219"/>
      <c r="K470" s="219"/>
      <c r="L470" s="224"/>
      <c r="M470" s="225"/>
      <c r="N470" s="226"/>
      <c r="O470" s="226"/>
      <c r="P470" s="226"/>
      <c r="Q470" s="226"/>
      <c r="R470" s="226"/>
      <c r="S470" s="226"/>
      <c r="T470" s="227"/>
      <c r="AT470" s="228" t="s">
        <v>156</v>
      </c>
      <c r="AU470" s="228" t="s">
        <v>90</v>
      </c>
      <c r="AV470" s="14" t="s">
        <v>90</v>
      </c>
      <c r="AW470" s="14" t="s">
        <v>38</v>
      </c>
      <c r="AX470" s="14" t="s">
        <v>40</v>
      </c>
      <c r="AY470" s="228" t="s">
        <v>146</v>
      </c>
    </row>
    <row r="471" spans="1:65" s="2" customFormat="1" ht="21.75" customHeight="1">
      <c r="A471" s="37"/>
      <c r="B471" s="38"/>
      <c r="C471" s="191" t="s">
        <v>545</v>
      </c>
      <c r="D471" s="191" t="s">
        <v>148</v>
      </c>
      <c r="E471" s="192" t="s">
        <v>546</v>
      </c>
      <c r="F471" s="193" t="s">
        <v>547</v>
      </c>
      <c r="G471" s="194" t="s">
        <v>112</v>
      </c>
      <c r="H471" s="195">
        <v>45</v>
      </c>
      <c r="I471" s="196"/>
      <c r="J471" s="197">
        <f>ROUND(I471*H471,2)</f>
        <v>0</v>
      </c>
      <c r="K471" s="193" t="s">
        <v>151</v>
      </c>
      <c r="L471" s="42"/>
      <c r="M471" s="198" t="s">
        <v>32</v>
      </c>
      <c r="N471" s="199" t="s">
        <v>52</v>
      </c>
      <c r="O471" s="67"/>
      <c r="P471" s="200">
        <f>O471*H471</f>
        <v>0</v>
      </c>
      <c r="Q471" s="200">
        <v>0</v>
      </c>
      <c r="R471" s="200">
        <f>Q471*H471</f>
        <v>0</v>
      </c>
      <c r="S471" s="200">
        <v>0</v>
      </c>
      <c r="T471" s="201">
        <f>S471*H471</f>
        <v>0</v>
      </c>
      <c r="U471" s="37"/>
      <c r="V471" s="37"/>
      <c r="W471" s="37"/>
      <c r="X471" s="37"/>
      <c r="Y471" s="37"/>
      <c r="Z471" s="37"/>
      <c r="AA471" s="37"/>
      <c r="AB471" s="37"/>
      <c r="AC471" s="37"/>
      <c r="AD471" s="37"/>
      <c r="AE471" s="37"/>
      <c r="AR471" s="202" t="s">
        <v>152</v>
      </c>
      <c r="AT471" s="202" t="s">
        <v>148</v>
      </c>
      <c r="AU471" s="202" t="s">
        <v>90</v>
      </c>
      <c r="AY471" s="19" t="s">
        <v>146</v>
      </c>
      <c r="BE471" s="203">
        <f>IF(N471="základní",J471,0)</f>
        <v>0</v>
      </c>
      <c r="BF471" s="203">
        <f>IF(N471="snížená",J471,0)</f>
        <v>0</v>
      </c>
      <c r="BG471" s="203">
        <f>IF(N471="zákl. přenesená",J471,0)</f>
        <v>0</v>
      </c>
      <c r="BH471" s="203">
        <f>IF(N471="sníž. přenesená",J471,0)</f>
        <v>0</v>
      </c>
      <c r="BI471" s="203">
        <f>IF(N471="nulová",J471,0)</f>
        <v>0</v>
      </c>
      <c r="BJ471" s="19" t="s">
        <v>40</v>
      </c>
      <c r="BK471" s="203">
        <f>ROUND(I471*H471,2)</f>
        <v>0</v>
      </c>
      <c r="BL471" s="19" t="s">
        <v>152</v>
      </c>
      <c r="BM471" s="202" t="s">
        <v>548</v>
      </c>
    </row>
    <row r="472" spans="1:65" s="2" customFormat="1" ht="28.8">
      <c r="A472" s="37"/>
      <c r="B472" s="38"/>
      <c r="C472" s="39"/>
      <c r="D472" s="204" t="s">
        <v>154</v>
      </c>
      <c r="E472" s="39"/>
      <c r="F472" s="205" t="s">
        <v>520</v>
      </c>
      <c r="G472" s="39"/>
      <c r="H472" s="39"/>
      <c r="I472" s="112"/>
      <c r="J472" s="39"/>
      <c r="K472" s="39"/>
      <c r="L472" s="42"/>
      <c r="M472" s="206"/>
      <c r="N472" s="207"/>
      <c r="O472" s="67"/>
      <c r="P472" s="67"/>
      <c r="Q472" s="67"/>
      <c r="R472" s="67"/>
      <c r="S472" s="67"/>
      <c r="T472" s="68"/>
      <c r="U472" s="37"/>
      <c r="V472" s="37"/>
      <c r="W472" s="37"/>
      <c r="X472" s="37"/>
      <c r="Y472" s="37"/>
      <c r="Z472" s="37"/>
      <c r="AA472" s="37"/>
      <c r="AB472" s="37"/>
      <c r="AC472" s="37"/>
      <c r="AD472" s="37"/>
      <c r="AE472" s="37"/>
      <c r="AT472" s="19" t="s">
        <v>154</v>
      </c>
      <c r="AU472" s="19" t="s">
        <v>90</v>
      </c>
    </row>
    <row r="473" spans="1:65" s="14" customFormat="1" ht="10.199999999999999">
      <c r="B473" s="218"/>
      <c r="C473" s="219"/>
      <c r="D473" s="204" t="s">
        <v>156</v>
      </c>
      <c r="E473" s="220" t="s">
        <v>32</v>
      </c>
      <c r="F473" s="221" t="s">
        <v>528</v>
      </c>
      <c r="G473" s="219"/>
      <c r="H473" s="222">
        <v>45</v>
      </c>
      <c r="I473" s="223"/>
      <c r="J473" s="219"/>
      <c r="K473" s="219"/>
      <c r="L473" s="224"/>
      <c r="M473" s="225"/>
      <c r="N473" s="226"/>
      <c r="O473" s="226"/>
      <c r="P473" s="226"/>
      <c r="Q473" s="226"/>
      <c r="R473" s="226"/>
      <c r="S473" s="226"/>
      <c r="T473" s="227"/>
      <c r="AT473" s="228" t="s">
        <v>156</v>
      </c>
      <c r="AU473" s="228" t="s">
        <v>90</v>
      </c>
      <c r="AV473" s="14" t="s">
        <v>90</v>
      </c>
      <c r="AW473" s="14" t="s">
        <v>38</v>
      </c>
      <c r="AX473" s="14" t="s">
        <v>40</v>
      </c>
      <c r="AY473" s="228" t="s">
        <v>146</v>
      </c>
    </row>
    <row r="474" spans="1:65" s="2" customFormat="1" ht="16.5" customHeight="1">
      <c r="A474" s="37"/>
      <c r="B474" s="38"/>
      <c r="C474" s="191" t="s">
        <v>549</v>
      </c>
      <c r="D474" s="191" t="s">
        <v>148</v>
      </c>
      <c r="E474" s="192" t="s">
        <v>550</v>
      </c>
      <c r="F474" s="193" t="s">
        <v>551</v>
      </c>
      <c r="G474" s="194" t="s">
        <v>112</v>
      </c>
      <c r="H474" s="195">
        <v>1</v>
      </c>
      <c r="I474" s="196"/>
      <c r="J474" s="197">
        <f>ROUND(I474*H474,2)</f>
        <v>0</v>
      </c>
      <c r="K474" s="193" t="s">
        <v>151</v>
      </c>
      <c r="L474" s="42"/>
      <c r="M474" s="198" t="s">
        <v>32</v>
      </c>
      <c r="N474" s="199" t="s">
        <v>52</v>
      </c>
      <c r="O474" s="67"/>
      <c r="P474" s="200">
        <f>O474*H474</f>
        <v>0</v>
      </c>
      <c r="Q474" s="200">
        <v>0</v>
      </c>
      <c r="R474" s="200">
        <f>Q474*H474</f>
        <v>0</v>
      </c>
      <c r="S474" s="200">
        <v>0</v>
      </c>
      <c r="T474" s="201">
        <f>S474*H474</f>
        <v>0</v>
      </c>
      <c r="U474" s="37"/>
      <c r="V474" s="37"/>
      <c r="W474" s="37"/>
      <c r="X474" s="37"/>
      <c r="Y474" s="37"/>
      <c r="Z474" s="37"/>
      <c r="AA474" s="37"/>
      <c r="AB474" s="37"/>
      <c r="AC474" s="37"/>
      <c r="AD474" s="37"/>
      <c r="AE474" s="37"/>
      <c r="AR474" s="202" t="s">
        <v>152</v>
      </c>
      <c r="AT474" s="202" t="s">
        <v>148</v>
      </c>
      <c r="AU474" s="202" t="s">
        <v>90</v>
      </c>
      <c r="AY474" s="19" t="s">
        <v>146</v>
      </c>
      <c r="BE474" s="203">
        <f>IF(N474="základní",J474,0)</f>
        <v>0</v>
      </c>
      <c r="BF474" s="203">
        <f>IF(N474="snížená",J474,0)</f>
        <v>0</v>
      </c>
      <c r="BG474" s="203">
        <f>IF(N474="zákl. přenesená",J474,0)</f>
        <v>0</v>
      </c>
      <c r="BH474" s="203">
        <f>IF(N474="sníž. přenesená",J474,0)</f>
        <v>0</v>
      </c>
      <c r="BI474" s="203">
        <f>IF(N474="nulová",J474,0)</f>
        <v>0</v>
      </c>
      <c r="BJ474" s="19" t="s">
        <v>40</v>
      </c>
      <c r="BK474" s="203">
        <f>ROUND(I474*H474,2)</f>
        <v>0</v>
      </c>
      <c r="BL474" s="19" t="s">
        <v>152</v>
      </c>
      <c r="BM474" s="202" t="s">
        <v>552</v>
      </c>
    </row>
    <row r="475" spans="1:65" s="2" customFormat="1" ht="48">
      <c r="A475" s="37"/>
      <c r="B475" s="38"/>
      <c r="C475" s="39"/>
      <c r="D475" s="204" t="s">
        <v>154</v>
      </c>
      <c r="E475" s="39"/>
      <c r="F475" s="205" t="s">
        <v>553</v>
      </c>
      <c r="G475" s="39"/>
      <c r="H475" s="39"/>
      <c r="I475" s="112"/>
      <c r="J475" s="39"/>
      <c r="K475" s="39"/>
      <c r="L475" s="42"/>
      <c r="M475" s="206"/>
      <c r="N475" s="207"/>
      <c r="O475" s="67"/>
      <c r="P475" s="67"/>
      <c r="Q475" s="67"/>
      <c r="R475" s="67"/>
      <c r="S475" s="67"/>
      <c r="T475" s="68"/>
      <c r="U475" s="37"/>
      <c r="V475" s="37"/>
      <c r="W475" s="37"/>
      <c r="X475" s="37"/>
      <c r="Y475" s="37"/>
      <c r="Z475" s="37"/>
      <c r="AA475" s="37"/>
      <c r="AB475" s="37"/>
      <c r="AC475" s="37"/>
      <c r="AD475" s="37"/>
      <c r="AE475" s="37"/>
      <c r="AT475" s="19" t="s">
        <v>154</v>
      </c>
      <c r="AU475" s="19" t="s">
        <v>90</v>
      </c>
    </row>
    <row r="476" spans="1:65" s="13" customFormat="1" ht="10.199999999999999">
      <c r="B476" s="208"/>
      <c r="C476" s="209"/>
      <c r="D476" s="204" t="s">
        <v>156</v>
      </c>
      <c r="E476" s="210" t="s">
        <v>32</v>
      </c>
      <c r="F476" s="211" t="s">
        <v>521</v>
      </c>
      <c r="G476" s="209"/>
      <c r="H476" s="210" t="s">
        <v>32</v>
      </c>
      <c r="I476" s="212"/>
      <c r="J476" s="209"/>
      <c r="K476" s="209"/>
      <c r="L476" s="213"/>
      <c r="M476" s="214"/>
      <c r="N476" s="215"/>
      <c r="O476" s="215"/>
      <c r="P476" s="215"/>
      <c r="Q476" s="215"/>
      <c r="R476" s="215"/>
      <c r="S476" s="215"/>
      <c r="T476" s="216"/>
      <c r="AT476" s="217" t="s">
        <v>156</v>
      </c>
      <c r="AU476" s="217" t="s">
        <v>90</v>
      </c>
      <c r="AV476" s="13" t="s">
        <v>40</v>
      </c>
      <c r="AW476" s="13" t="s">
        <v>38</v>
      </c>
      <c r="AX476" s="13" t="s">
        <v>81</v>
      </c>
      <c r="AY476" s="217" t="s">
        <v>146</v>
      </c>
    </row>
    <row r="477" spans="1:65" s="13" customFormat="1" ht="10.199999999999999">
      <c r="B477" s="208"/>
      <c r="C477" s="209"/>
      <c r="D477" s="204" t="s">
        <v>156</v>
      </c>
      <c r="E477" s="210" t="s">
        <v>32</v>
      </c>
      <c r="F477" s="211" t="s">
        <v>522</v>
      </c>
      <c r="G477" s="209"/>
      <c r="H477" s="210" t="s">
        <v>32</v>
      </c>
      <c r="I477" s="212"/>
      <c r="J477" s="209"/>
      <c r="K477" s="209"/>
      <c r="L477" s="213"/>
      <c r="M477" s="214"/>
      <c r="N477" s="215"/>
      <c r="O477" s="215"/>
      <c r="P477" s="215"/>
      <c r="Q477" s="215"/>
      <c r="R477" s="215"/>
      <c r="S477" s="215"/>
      <c r="T477" s="216"/>
      <c r="AT477" s="217" t="s">
        <v>156</v>
      </c>
      <c r="AU477" s="217" t="s">
        <v>90</v>
      </c>
      <c r="AV477" s="13" t="s">
        <v>40</v>
      </c>
      <c r="AW477" s="13" t="s">
        <v>38</v>
      </c>
      <c r="AX477" s="13" t="s">
        <v>81</v>
      </c>
      <c r="AY477" s="217" t="s">
        <v>146</v>
      </c>
    </row>
    <row r="478" spans="1:65" s="14" customFormat="1" ht="10.199999999999999">
      <c r="B478" s="218"/>
      <c r="C478" s="219"/>
      <c r="D478" s="204" t="s">
        <v>156</v>
      </c>
      <c r="E478" s="220" t="s">
        <v>32</v>
      </c>
      <c r="F478" s="221" t="s">
        <v>554</v>
      </c>
      <c r="G478" s="219"/>
      <c r="H478" s="222">
        <v>1</v>
      </c>
      <c r="I478" s="223"/>
      <c r="J478" s="219"/>
      <c r="K478" s="219"/>
      <c r="L478" s="224"/>
      <c r="M478" s="225"/>
      <c r="N478" s="226"/>
      <c r="O478" s="226"/>
      <c r="P478" s="226"/>
      <c r="Q478" s="226"/>
      <c r="R478" s="226"/>
      <c r="S478" s="226"/>
      <c r="T478" s="227"/>
      <c r="AT478" s="228" t="s">
        <v>156</v>
      </c>
      <c r="AU478" s="228" t="s">
        <v>90</v>
      </c>
      <c r="AV478" s="14" t="s">
        <v>90</v>
      </c>
      <c r="AW478" s="14" t="s">
        <v>38</v>
      </c>
      <c r="AX478" s="14" t="s">
        <v>81</v>
      </c>
      <c r="AY478" s="228" t="s">
        <v>146</v>
      </c>
    </row>
    <row r="479" spans="1:65" s="15" customFormat="1" ht="10.199999999999999">
      <c r="B479" s="229"/>
      <c r="C479" s="230"/>
      <c r="D479" s="204" t="s">
        <v>156</v>
      </c>
      <c r="E479" s="231" t="s">
        <v>32</v>
      </c>
      <c r="F479" s="232" t="s">
        <v>159</v>
      </c>
      <c r="G479" s="230"/>
      <c r="H479" s="233">
        <v>1</v>
      </c>
      <c r="I479" s="234"/>
      <c r="J479" s="230"/>
      <c r="K479" s="230"/>
      <c r="L479" s="235"/>
      <c r="M479" s="236"/>
      <c r="N479" s="237"/>
      <c r="O479" s="237"/>
      <c r="P479" s="237"/>
      <c r="Q479" s="237"/>
      <c r="R479" s="237"/>
      <c r="S479" s="237"/>
      <c r="T479" s="238"/>
      <c r="AT479" s="239" t="s">
        <v>156</v>
      </c>
      <c r="AU479" s="239" t="s">
        <v>90</v>
      </c>
      <c r="AV479" s="15" t="s">
        <v>152</v>
      </c>
      <c r="AW479" s="15" t="s">
        <v>38</v>
      </c>
      <c r="AX479" s="15" t="s">
        <v>40</v>
      </c>
      <c r="AY479" s="239" t="s">
        <v>146</v>
      </c>
    </row>
    <row r="480" spans="1:65" s="2" customFormat="1" ht="21.75" customHeight="1">
      <c r="A480" s="37"/>
      <c r="B480" s="38"/>
      <c r="C480" s="191" t="s">
        <v>555</v>
      </c>
      <c r="D480" s="191" t="s">
        <v>148</v>
      </c>
      <c r="E480" s="192" t="s">
        <v>556</v>
      </c>
      <c r="F480" s="193" t="s">
        <v>557</v>
      </c>
      <c r="G480" s="194" t="s">
        <v>112</v>
      </c>
      <c r="H480" s="195">
        <v>45</v>
      </c>
      <c r="I480" s="196"/>
      <c r="J480" s="197">
        <f>ROUND(I480*H480,2)</f>
        <v>0</v>
      </c>
      <c r="K480" s="193" t="s">
        <v>151</v>
      </c>
      <c r="L480" s="42"/>
      <c r="M480" s="198" t="s">
        <v>32</v>
      </c>
      <c r="N480" s="199" t="s">
        <v>52</v>
      </c>
      <c r="O480" s="67"/>
      <c r="P480" s="200">
        <f>O480*H480</f>
        <v>0</v>
      </c>
      <c r="Q480" s="200">
        <v>0</v>
      </c>
      <c r="R480" s="200">
        <f>Q480*H480</f>
        <v>0</v>
      </c>
      <c r="S480" s="200">
        <v>0</v>
      </c>
      <c r="T480" s="201">
        <f>S480*H480</f>
        <v>0</v>
      </c>
      <c r="U480" s="37"/>
      <c r="V480" s="37"/>
      <c r="W480" s="37"/>
      <c r="X480" s="37"/>
      <c r="Y480" s="37"/>
      <c r="Z480" s="37"/>
      <c r="AA480" s="37"/>
      <c r="AB480" s="37"/>
      <c r="AC480" s="37"/>
      <c r="AD480" s="37"/>
      <c r="AE480" s="37"/>
      <c r="AR480" s="202" t="s">
        <v>152</v>
      </c>
      <c r="AT480" s="202" t="s">
        <v>148</v>
      </c>
      <c r="AU480" s="202" t="s">
        <v>90</v>
      </c>
      <c r="AY480" s="19" t="s">
        <v>146</v>
      </c>
      <c r="BE480" s="203">
        <f>IF(N480="základní",J480,0)</f>
        <v>0</v>
      </c>
      <c r="BF480" s="203">
        <f>IF(N480="snížená",J480,0)</f>
        <v>0</v>
      </c>
      <c r="BG480" s="203">
        <f>IF(N480="zákl. přenesená",J480,0)</f>
        <v>0</v>
      </c>
      <c r="BH480" s="203">
        <f>IF(N480="sníž. přenesená",J480,0)</f>
        <v>0</v>
      </c>
      <c r="BI480" s="203">
        <f>IF(N480="nulová",J480,0)</f>
        <v>0</v>
      </c>
      <c r="BJ480" s="19" t="s">
        <v>40</v>
      </c>
      <c r="BK480" s="203">
        <f>ROUND(I480*H480,2)</f>
        <v>0</v>
      </c>
      <c r="BL480" s="19" t="s">
        <v>152</v>
      </c>
      <c r="BM480" s="202" t="s">
        <v>558</v>
      </c>
    </row>
    <row r="481" spans="1:65" s="2" customFormat="1" ht="48">
      <c r="A481" s="37"/>
      <c r="B481" s="38"/>
      <c r="C481" s="39"/>
      <c r="D481" s="204" t="s">
        <v>154</v>
      </c>
      <c r="E481" s="39"/>
      <c r="F481" s="205" t="s">
        <v>553</v>
      </c>
      <c r="G481" s="39"/>
      <c r="H481" s="39"/>
      <c r="I481" s="112"/>
      <c r="J481" s="39"/>
      <c r="K481" s="39"/>
      <c r="L481" s="42"/>
      <c r="M481" s="206"/>
      <c r="N481" s="207"/>
      <c r="O481" s="67"/>
      <c r="P481" s="67"/>
      <c r="Q481" s="67"/>
      <c r="R481" s="67"/>
      <c r="S481" s="67"/>
      <c r="T481" s="68"/>
      <c r="U481" s="37"/>
      <c r="V481" s="37"/>
      <c r="W481" s="37"/>
      <c r="X481" s="37"/>
      <c r="Y481" s="37"/>
      <c r="Z481" s="37"/>
      <c r="AA481" s="37"/>
      <c r="AB481" s="37"/>
      <c r="AC481" s="37"/>
      <c r="AD481" s="37"/>
      <c r="AE481" s="37"/>
      <c r="AT481" s="19" t="s">
        <v>154</v>
      </c>
      <c r="AU481" s="19" t="s">
        <v>90</v>
      </c>
    </row>
    <row r="482" spans="1:65" s="14" customFormat="1" ht="10.199999999999999">
      <c r="B482" s="218"/>
      <c r="C482" s="219"/>
      <c r="D482" s="204" t="s">
        <v>156</v>
      </c>
      <c r="E482" s="220" t="s">
        <v>32</v>
      </c>
      <c r="F482" s="221" t="s">
        <v>528</v>
      </c>
      <c r="G482" s="219"/>
      <c r="H482" s="222">
        <v>45</v>
      </c>
      <c r="I482" s="223"/>
      <c r="J482" s="219"/>
      <c r="K482" s="219"/>
      <c r="L482" s="224"/>
      <c r="M482" s="225"/>
      <c r="N482" s="226"/>
      <c r="O482" s="226"/>
      <c r="P482" s="226"/>
      <c r="Q482" s="226"/>
      <c r="R482" s="226"/>
      <c r="S482" s="226"/>
      <c r="T482" s="227"/>
      <c r="AT482" s="228" t="s">
        <v>156</v>
      </c>
      <c r="AU482" s="228" t="s">
        <v>90</v>
      </c>
      <c r="AV482" s="14" t="s">
        <v>90</v>
      </c>
      <c r="AW482" s="14" t="s">
        <v>38</v>
      </c>
      <c r="AX482" s="14" t="s">
        <v>40</v>
      </c>
      <c r="AY482" s="228" t="s">
        <v>146</v>
      </c>
    </row>
    <row r="483" spans="1:65" s="2" customFormat="1" ht="16.5" customHeight="1">
      <c r="A483" s="37"/>
      <c r="B483" s="38"/>
      <c r="C483" s="191" t="s">
        <v>559</v>
      </c>
      <c r="D483" s="191" t="s">
        <v>148</v>
      </c>
      <c r="E483" s="192" t="s">
        <v>560</v>
      </c>
      <c r="F483" s="193" t="s">
        <v>561</v>
      </c>
      <c r="G483" s="194" t="s">
        <v>112</v>
      </c>
      <c r="H483" s="195">
        <v>10</v>
      </c>
      <c r="I483" s="196"/>
      <c r="J483" s="197">
        <f>ROUND(I483*H483,2)</f>
        <v>0</v>
      </c>
      <c r="K483" s="193" t="s">
        <v>151</v>
      </c>
      <c r="L483" s="42"/>
      <c r="M483" s="198" t="s">
        <v>32</v>
      </c>
      <c r="N483" s="199" t="s">
        <v>52</v>
      </c>
      <c r="O483" s="67"/>
      <c r="P483" s="200">
        <f>O483*H483</f>
        <v>0</v>
      </c>
      <c r="Q483" s="200">
        <v>0</v>
      </c>
      <c r="R483" s="200">
        <f>Q483*H483</f>
        <v>0</v>
      </c>
      <c r="S483" s="200">
        <v>0</v>
      </c>
      <c r="T483" s="201">
        <f>S483*H483</f>
        <v>0</v>
      </c>
      <c r="U483" s="37"/>
      <c r="V483" s="37"/>
      <c r="W483" s="37"/>
      <c r="X483" s="37"/>
      <c r="Y483" s="37"/>
      <c r="Z483" s="37"/>
      <c r="AA483" s="37"/>
      <c r="AB483" s="37"/>
      <c r="AC483" s="37"/>
      <c r="AD483" s="37"/>
      <c r="AE483" s="37"/>
      <c r="AR483" s="202" t="s">
        <v>152</v>
      </c>
      <c r="AT483" s="202" t="s">
        <v>148</v>
      </c>
      <c r="AU483" s="202" t="s">
        <v>90</v>
      </c>
      <c r="AY483" s="19" t="s">
        <v>146</v>
      </c>
      <c r="BE483" s="203">
        <f>IF(N483="základní",J483,0)</f>
        <v>0</v>
      </c>
      <c r="BF483" s="203">
        <f>IF(N483="snížená",J483,0)</f>
        <v>0</v>
      </c>
      <c r="BG483" s="203">
        <f>IF(N483="zákl. přenesená",J483,0)</f>
        <v>0</v>
      </c>
      <c r="BH483" s="203">
        <f>IF(N483="sníž. přenesená",J483,0)</f>
        <v>0</v>
      </c>
      <c r="BI483" s="203">
        <f>IF(N483="nulová",J483,0)</f>
        <v>0</v>
      </c>
      <c r="BJ483" s="19" t="s">
        <v>40</v>
      </c>
      <c r="BK483" s="203">
        <f>ROUND(I483*H483,2)</f>
        <v>0</v>
      </c>
      <c r="BL483" s="19" t="s">
        <v>152</v>
      </c>
      <c r="BM483" s="202" t="s">
        <v>562</v>
      </c>
    </row>
    <row r="484" spans="1:65" s="2" customFormat="1" ht="28.8">
      <c r="A484" s="37"/>
      <c r="B484" s="38"/>
      <c r="C484" s="39"/>
      <c r="D484" s="204" t="s">
        <v>154</v>
      </c>
      <c r="E484" s="39"/>
      <c r="F484" s="205" t="s">
        <v>563</v>
      </c>
      <c r="G484" s="39"/>
      <c r="H484" s="39"/>
      <c r="I484" s="112"/>
      <c r="J484" s="39"/>
      <c r="K484" s="39"/>
      <c r="L484" s="42"/>
      <c r="M484" s="206"/>
      <c r="N484" s="207"/>
      <c r="O484" s="67"/>
      <c r="P484" s="67"/>
      <c r="Q484" s="67"/>
      <c r="R484" s="67"/>
      <c r="S484" s="67"/>
      <c r="T484" s="68"/>
      <c r="U484" s="37"/>
      <c r="V484" s="37"/>
      <c r="W484" s="37"/>
      <c r="X484" s="37"/>
      <c r="Y484" s="37"/>
      <c r="Z484" s="37"/>
      <c r="AA484" s="37"/>
      <c r="AB484" s="37"/>
      <c r="AC484" s="37"/>
      <c r="AD484" s="37"/>
      <c r="AE484" s="37"/>
      <c r="AT484" s="19" t="s">
        <v>154</v>
      </c>
      <c r="AU484" s="19" t="s">
        <v>90</v>
      </c>
    </row>
    <row r="485" spans="1:65" s="13" customFormat="1" ht="10.199999999999999">
      <c r="B485" s="208"/>
      <c r="C485" s="209"/>
      <c r="D485" s="204" t="s">
        <v>156</v>
      </c>
      <c r="E485" s="210" t="s">
        <v>32</v>
      </c>
      <c r="F485" s="211" t="s">
        <v>521</v>
      </c>
      <c r="G485" s="209"/>
      <c r="H485" s="210" t="s">
        <v>32</v>
      </c>
      <c r="I485" s="212"/>
      <c r="J485" s="209"/>
      <c r="K485" s="209"/>
      <c r="L485" s="213"/>
      <c r="M485" s="214"/>
      <c r="N485" s="215"/>
      <c r="O485" s="215"/>
      <c r="P485" s="215"/>
      <c r="Q485" s="215"/>
      <c r="R485" s="215"/>
      <c r="S485" s="215"/>
      <c r="T485" s="216"/>
      <c r="AT485" s="217" t="s">
        <v>156</v>
      </c>
      <c r="AU485" s="217" t="s">
        <v>90</v>
      </c>
      <c r="AV485" s="13" t="s">
        <v>40</v>
      </c>
      <c r="AW485" s="13" t="s">
        <v>38</v>
      </c>
      <c r="AX485" s="13" t="s">
        <v>81</v>
      </c>
      <c r="AY485" s="217" t="s">
        <v>146</v>
      </c>
    </row>
    <row r="486" spans="1:65" s="13" customFormat="1" ht="10.199999999999999">
      <c r="B486" s="208"/>
      <c r="C486" s="209"/>
      <c r="D486" s="204" t="s">
        <v>156</v>
      </c>
      <c r="E486" s="210" t="s">
        <v>32</v>
      </c>
      <c r="F486" s="211" t="s">
        <v>522</v>
      </c>
      <c r="G486" s="209"/>
      <c r="H486" s="210" t="s">
        <v>32</v>
      </c>
      <c r="I486" s="212"/>
      <c r="J486" s="209"/>
      <c r="K486" s="209"/>
      <c r="L486" s="213"/>
      <c r="M486" s="214"/>
      <c r="N486" s="215"/>
      <c r="O486" s="215"/>
      <c r="P486" s="215"/>
      <c r="Q486" s="215"/>
      <c r="R486" s="215"/>
      <c r="S486" s="215"/>
      <c r="T486" s="216"/>
      <c r="AT486" s="217" t="s">
        <v>156</v>
      </c>
      <c r="AU486" s="217" t="s">
        <v>90</v>
      </c>
      <c r="AV486" s="13" t="s">
        <v>40</v>
      </c>
      <c r="AW486" s="13" t="s">
        <v>38</v>
      </c>
      <c r="AX486" s="13" t="s">
        <v>81</v>
      </c>
      <c r="AY486" s="217" t="s">
        <v>146</v>
      </c>
    </row>
    <row r="487" spans="1:65" s="14" customFormat="1" ht="10.199999999999999">
      <c r="B487" s="218"/>
      <c r="C487" s="219"/>
      <c r="D487" s="204" t="s">
        <v>156</v>
      </c>
      <c r="E487" s="220" t="s">
        <v>32</v>
      </c>
      <c r="F487" s="221" t="s">
        <v>564</v>
      </c>
      <c r="G487" s="219"/>
      <c r="H487" s="222">
        <v>10</v>
      </c>
      <c r="I487" s="223"/>
      <c r="J487" s="219"/>
      <c r="K487" s="219"/>
      <c r="L487" s="224"/>
      <c r="M487" s="225"/>
      <c r="N487" s="226"/>
      <c r="O487" s="226"/>
      <c r="P487" s="226"/>
      <c r="Q487" s="226"/>
      <c r="R487" s="226"/>
      <c r="S487" s="226"/>
      <c r="T487" s="227"/>
      <c r="AT487" s="228" t="s">
        <v>156</v>
      </c>
      <c r="AU487" s="228" t="s">
        <v>90</v>
      </c>
      <c r="AV487" s="14" t="s">
        <v>90</v>
      </c>
      <c r="AW487" s="14" t="s">
        <v>38</v>
      </c>
      <c r="AX487" s="14" t="s">
        <v>81</v>
      </c>
      <c r="AY487" s="228" t="s">
        <v>146</v>
      </c>
    </row>
    <row r="488" spans="1:65" s="15" customFormat="1" ht="10.199999999999999">
      <c r="B488" s="229"/>
      <c r="C488" s="230"/>
      <c r="D488" s="204" t="s">
        <v>156</v>
      </c>
      <c r="E488" s="231" t="s">
        <v>32</v>
      </c>
      <c r="F488" s="232" t="s">
        <v>159</v>
      </c>
      <c r="G488" s="230"/>
      <c r="H488" s="233">
        <v>10</v>
      </c>
      <c r="I488" s="234"/>
      <c r="J488" s="230"/>
      <c r="K488" s="230"/>
      <c r="L488" s="235"/>
      <c r="M488" s="236"/>
      <c r="N488" s="237"/>
      <c r="O488" s="237"/>
      <c r="P488" s="237"/>
      <c r="Q488" s="237"/>
      <c r="R488" s="237"/>
      <c r="S488" s="237"/>
      <c r="T488" s="238"/>
      <c r="AT488" s="239" t="s">
        <v>156</v>
      </c>
      <c r="AU488" s="239" t="s">
        <v>90</v>
      </c>
      <c r="AV488" s="15" t="s">
        <v>152</v>
      </c>
      <c r="AW488" s="15" t="s">
        <v>38</v>
      </c>
      <c r="AX488" s="15" t="s">
        <v>40</v>
      </c>
      <c r="AY488" s="239" t="s">
        <v>146</v>
      </c>
    </row>
    <row r="489" spans="1:65" s="2" customFormat="1" ht="21.75" customHeight="1">
      <c r="A489" s="37"/>
      <c r="B489" s="38"/>
      <c r="C489" s="191" t="s">
        <v>565</v>
      </c>
      <c r="D489" s="191" t="s">
        <v>148</v>
      </c>
      <c r="E489" s="192" t="s">
        <v>566</v>
      </c>
      <c r="F489" s="193" t="s">
        <v>567</v>
      </c>
      <c r="G489" s="194" t="s">
        <v>112</v>
      </c>
      <c r="H489" s="195">
        <v>450</v>
      </c>
      <c r="I489" s="196"/>
      <c r="J489" s="197">
        <f>ROUND(I489*H489,2)</f>
        <v>0</v>
      </c>
      <c r="K489" s="193" t="s">
        <v>151</v>
      </c>
      <c r="L489" s="42"/>
      <c r="M489" s="198" t="s">
        <v>32</v>
      </c>
      <c r="N489" s="199" t="s">
        <v>52</v>
      </c>
      <c r="O489" s="67"/>
      <c r="P489" s="200">
        <f>O489*H489</f>
        <v>0</v>
      </c>
      <c r="Q489" s="200">
        <v>0</v>
      </c>
      <c r="R489" s="200">
        <f>Q489*H489</f>
        <v>0</v>
      </c>
      <c r="S489" s="200">
        <v>0</v>
      </c>
      <c r="T489" s="201">
        <f>S489*H489</f>
        <v>0</v>
      </c>
      <c r="U489" s="37"/>
      <c r="V489" s="37"/>
      <c r="W489" s="37"/>
      <c r="X489" s="37"/>
      <c r="Y489" s="37"/>
      <c r="Z489" s="37"/>
      <c r="AA489" s="37"/>
      <c r="AB489" s="37"/>
      <c r="AC489" s="37"/>
      <c r="AD489" s="37"/>
      <c r="AE489" s="37"/>
      <c r="AR489" s="202" t="s">
        <v>152</v>
      </c>
      <c r="AT489" s="202" t="s">
        <v>148</v>
      </c>
      <c r="AU489" s="202" t="s">
        <v>90</v>
      </c>
      <c r="AY489" s="19" t="s">
        <v>146</v>
      </c>
      <c r="BE489" s="203">
        <f>IF(N489="základní",J489,0)</f>
        <v>0</v>
      </c>
      <c r="BF489" s="203">
        <f>IF(N489="snížená",J489,0)</f>
        <v>0</v>
      </c>
      <c r="BG489" s="203">
        <f>IF(N489="zákl. přenesená",J489,0)</f>
        <v>0</v>
      </c>
      <c r="BH489" s="203">
        <f>IF(N489="sníž. přenesená",J489,0)</f>
        <v>0</v>
      </c>
      <c r="BI489" s="203">
        <f>IF(N489="nulová",J489,0)</f>
        <v>0</v>
      </c>
      <c r="BJ489" s="19" t="s">
        <v>40</v>
      </c>
      <c r="BK489" s="203">
        <f>ROUND(I489*H489,2)</f>
        <v>0</v>
      </c>
      <c r="BL489" s="19" t="s">
        <v>152</v>
      </c>
      <c r="BM489" s="202" t="s">
        <v>568</v>
      </c>
    </row>
    <row r="490" spans="1:65" s="2" customFormat="1" ht="28.8">
      <c r="A490" s="37"/>
      <c r="B490" s="38"/>
      <c r="C490" s="39"/>
      <c r="D490" s="204" t="s">
        <v>154</v>
      </c>
      <c r="E490" s="39"/>
      <c r="F490" s="205" t="s">
        <v>563</v>
      </c>
      <c r="G490" s="39"/>
      <c r="H490" s="39"/>
      <c r="I490" s="112"/>
      <c r="J490" s="39"/>
      <c r="K490" s="39"/>
      <c r="L490" s="42"/>
      <c r="M490" s="206"/>
      <c r="N490" s="207"/>
      <c r="O490" s="67"/>
      <c r="P490" s="67"/>
      <c r="Q490" s="67"/>
      <c r="R490" s="67"/>
      <c r="S490" s="67"/>
      <c r="T490" s="68"/>
      <c r="U490" s="37"/>
      <c r="V490" s="37"/>
      <c r="W490" s="37"/>
      <c r="X490" s="37"/>
      <c r="Y490" s="37"/>
      <c r="Z490" s="37"/>
      <c r="AA490" s="37"/>
      <c r="AB490" s="37"/>
      <c r="AC490" s="37"/>
      <c r="AD490" s="37"/>
      <c r="AE490" s="37"/>
      <c r="AT490" s="19" t="s">
        <v>154</v>
      </c>
      <c r="AU490" s="19" t="s">
        <v>90</v>
      </c>
    </row>
    <row r="491" spans="1:65" s="14" customFormat="1" ht="10.199999999999999">
      <c r="B491" s="218"/>
      <c r="C491" s="219"/>
      <c r="D491" s="204" t="s">
        <v>156</v>
      </c>
      <c r="E491" s="220" t="s">
        <v>32</v>
      </c>
      <c r="F491" s="221" t="s">
        <v>569</v>
      </c>
      <c r="G491" s="219"/>
      <c r="H491" s="222">
        <v>450</v>
      </c>
      <c r="I491" s="223"/>
      <c r="J491" s="219"/>
      <c r="K491" s="219"/>
      <c r="L491" s="224"/>
      <c r="M491" s="225"/>
      <c r="N491" s="226"/>
      <c r="O491" s="226"/>
      <c r="P491" s="226"/>
      <c r="Q491" s="226"/>
      <c r="R491" s="226"/>
      <c r="S491" s="226"/>
      <c r="T491" s="227"/>
      <c r="AT491" s="228" t="s">
        <v>156</v>
      </c>
      <c r="AU491" s="228" t="s">
        <v>90</v>
      </c>
      <c r="AV491" s="14" t="s">
        <v>90</v>
      </c>
      <c r="AW491" s="14" t="s">
        <v>38</v>
      </c>
      <c r="AX491" s="14" t="s">
        <v>40</v>
      </c>
      <c r="AY491" s="228" t="s">
        <v>146</v>
      </c>
    </row>
    <row r="492" spans="1:65" s="2" customFormat="1" ht="16.5" customHeight="1">
      <c r="A492" s="37"/>
      <c r="B492" s="38"/>
      <c r="C492" s="191" t="s">
        <v>570</v>
      </c>
      <c r="D492" s="191" t="s">
        <v>148</v>
      </c>
      <c r="E492" s="192" t="s">
        <v>571</v>
      </c>
      <c r="F492" s="193" t="s">
        <v>572</v>
      </c>
      <c r="G492" s="194" t="s">
        <v>112</v>
      </c>
      <c r="H492" s="195">
        <v>4</v>
      </c>
      <c r="I492" s="196"/>
      <c r="J492" s="197">
        <f>ROUND(I492*H492,2)</f>
        <v>0</v>
      </c>
      <c r="K492" s="193" t="s">
        <v>151</v>
      </c>
      <c r="L492" s="42"/>
      <c r="M492" s="198" t="s">
        <v>32</v>
      </c>
      <c r="N492" s="199" t="s">
        <v>52</v>
      </c>
      <c r="O492" s="67"/>
      <c r="P492" s="200">
        <f>O492*H492</f>
        <v>0</v>
      </c>
      <c r="Q492" s="200">
        <v>0</v>
      </c>
      <c r="R492" s="200">
        <f>Q492*H492</f>
        <v>0</v>
      </c>
      <c r="S492" s="200">
        <v>0</v>
      </c>
      <c r="T492" s="201">
        <f>S492*H492</f>
        <v>0</v>
      </c>
      <c r="U492" s="37"/>
      <c r="V492" s="37"/>
      <c r="W492" s="37"/>
      <c r="X492" s="37"/>
      <c r="Y492" s="37"/>
      <c r="Z492" s="37"/>
      <c r="AA492" s="37"/>
      <c r="AB492" s="37"/>
      <c r="AC492" s="37"/>
      <c r="AD492" s="37"/>
      <c r="AE492" s="37"/>
      <c r="AR492" s="202" t="s">
        <v>152</v>
      </c>
      <c r="AT492" s="202" t="s">
        <v>148</v>
      </c>
      <c r="AU492" s="202" t="s">
        <v>90</v>
      </c>
      <c r="AY492" s="19" t="s">
        <v>146</v>
      </c>
      <c r="BE492" s="203">
        <f>IF(N492="základní",J492,0)</f>
        <v>0</v>
      </c>
      <c r="BF492" s="203">
        <f>IF(N492="snížená",J492,0)</f>
        <v>0</v>
      </c>
      <c r="BG492" s="203">
        <f>IF(N492="zákl. přenesená",J492,0)</f>
        <v>0</v>
      </c>
      <c r="BH492" s="203">
        <f>IF(N492="sníž. přenesená",J492,0)</f>
        <v>0</v>
      </c>
      <c r="BI492" s="203">
        <f>IF(N492="nulová",J492,0)</f>
        <v>0</v>
      </c>
      <c r="BJ492" s="19" t="s">
        <v>40</v>
      </c>
      <c r="BK492" s="203">
        <f>ROUND(I492*H492,2)</f>
        <v>0</v>
      </c>
      <c r="BL492" s="19" t="s">
        <v>152</v>
      </c>
      <c r="BM492" s="202" t="s">
        <v>573</v>
      </c>
    </row>
    <row r="493" spans="1:65" s="2" customFormat="1" ht="28.8">
      <c r="A493" s="37"/>
      <c r="B493" s="38"/>
      <c r="C493" s="39"/>
      <c r="D493" s="204" t="s">
        <v>154</v>
      </c>
      <c r="E493" s="39"/>
      <c r="F493" s="205" t="s">
        <v>563</v>
      </c>
      <c r="G493" s="39"/>
      <c r="H493" s="39"/>
      <c r="I493" s="112"/>
      <c r="J493" s="39"/>
      <c r="K493" s="39"/>
      <c r="L493" s="42"/>
      <c r="M493" s="206"/>
      <c r="N493" s="207"/>
      <c r="O493" s="67"/>
      <c r="P493" s="67"/>
      <c r="Q493" s="67"/>
      <c r="R493" s="67"/>
      <c r="S493" s="67"/>
      <c r="T493" s="68"/>
      <c r="U493" s="37"/>
      <c r="V493" s="37"/>
      <c r="W493" s="37"/>
      <c r="X493" s="37"/>
      <c r="Y493" s="37"/>
      <c r="Z493" s="37"/>
      <c r="AA493" s="37"/>
      <c r="AB493" s="37"/>
      <c r="AC493" s="37"/>
      <c r="AD493" s="37"/>
      <c r="AE493" s="37"/>
      <c r="AT493" s="19" t="s">
        <v>154</v>
      </c>
      <c r="AU493" s="19" t="s">
        <v>90</v>
      </c>
    </row>
    <row r="494" spans="1:65" s="13" customFormat="1" ht="10.199999999999999">
      <c r="B494" s="208"/>
      <c r="C494" s="209"/>
      <c r="D494" s="204" t="s">
        <v>156</v>
      </c>
      <c r="E494" s="210" t="s">
        <v>32</v>
      </c>
      <c r="F494" s="211" t="s">
        <v>521</v>
      </c>
      <c r="G494" s="209"/>
      <c r="H494" s="210" t="s">
        <v>32</v>
      </c>
      <c r="I494" s="212"/>
      <c r="J494" s="209"/>
      <c r="K494" s="209"/>
      <c r="L494" s="213"/>
      <c r="M494" s="214"/>
      <c r="N494" s="215"/>
      <c r="O494" s="215"/>
      <c r="P494" s="215"/>
      <c r="Q494" s="215"/>
      <c r="R494" s="215"/>
      <c r="S494" s="215"/>
      <c r="T494" s="216"/>
      <c r="AT494" s="217" t="s">
        <v>156</v>
      </c>
      <c r="AU494" s="217" t="s">
        <v>90</v>
      </c>
      <c r="AV494" s="13" t="s">
        <v>40</v>
      </c>
      <c r="AW494" s="13" t="s">
        <v>38</v>
      </c>
      <c r="AX494" s="13" t="s">
        <v>81</v>
      </c>
      <c r="AY494" s="217" t="s">
        <v>146</v>
      </c>
    </row>
    <row r="495" spans="1:65" s="13" customFormat="1" ht="10.199999999999999">
      <c r="B495" s="208"/>
      <c r="C495" s="209"/>
      <c r="D495" s="204" t="s">
        <v>156</v>
      </c>
      <c r="E495" s="210" t="s">
        <v>32</v>
      </c>
      <c r="F495" s="211" t="s">
        <v>522</v>
      </c>
      <c r="G495" s="209"/>
      <c r="H495" s="210" t="s">
        <v>32</v>
      </c>
      <c r="I495" s="212"/>
      <c r="J495" s="209"/>
      <c r="K495" s="209"/>
      <c r="L495" s="213"/>
      <c r="M495" s="214"/>
      <c r="N495" s="215"/>
      <c r="O495" s="215"/>
      <c r="P495" s="215"/>
      <c r="Q495" s="215"/>
      <c r="R495" s="215"/>
      <c r="S495" s="215"/>
      <c r="T495" s="216"/>
      <c r="AT495" s="217" t="s">
        <v>156</v>
      </c>
      <c r="AU495" s="217" t="s">
        <v>90</v>
      </c>
      <c r="AV495" s="13" t="s">
        <v>40</v>
      </c>
      <c r="AW495" s="13" t="s">
        <v>38</v>
      </c>
      <c r="AX495" s="13" t="s">
        <v>81</v>
      </c>
      <c r="AY495" s="217" t="s">
        <v>146</v>
      </c>
    </row>
    <row r="496" spans="1:65" s="14" customFormat="1" ht="10.199999999999999">
      <c r="B496" s="218"/>
      <c r="C496" s="219"/>
      <c r="D496" s="204" t="s">
        <v>156</v>
      </c>
      <c r="E496" s="220" t="s">
        <v>32</v>
      </c>
      <c r="F496" s="221" t="s">
        <v>574</v>
      </c>
      <c r="G496" s="219"/>
      <c r="H496" s="222">
        <v>4</v>
      </c>
      <c r="I496" s="223"/>
      <c r="J496" s="219"/>
      <c r="K496" s="219"/>
      <c r="L496" s="224"/>
      <c r="M496" s="225"/>
      <c r="N496" s="226"/>
      <c r="O496" s="226"/>
      <c r="P496" s="226"/>
      <c r="Q496" s="226"/>
      <c r="R496" s="226"/>
      <c r="S496" s="226"/>
      <c r="T496" s="227"/>
      <c r="AT496" s="228" t="s">
        <v>156</v>
      </c>
      <c r="AU496" s="228" t="s">
        <v>90</v>
      </c>
      <c r="AV496" s="14" t="s">
        <v>90</v>
      </c>
      <c r="AW496" s="14" t="s">
        <v>38</v>
      </c>
      <c r="AX496" s="14" t="s">
        <v>81</v>
      </c>
      <c r="AY496" s="228" t="s">
        <v>146</v>
      </c>
    </row>
    <row r="497" spans="1:65" s="15" customFormat="1" ht="10.199999999999999">
      <c r="B497" s="229"/>
      <c r="C497" s="230"/>
      <c r="D497" s="204" t="s">
        <v>156</v>
      </c>
      <c r="E497" s="231" t="s">
        <v>32</v>
      </c>
      <c r="F497" s="232" t="s">
        <v>159</v>
      </c>
      <c r="G497" s="230"/>
      <c r="H497" s="233">
        <v>4</v>
      </c>
      <c r="I497" s="234"/>
      <c r="J497" s="230"/>
      <c r="K497" s="230"/>
      <c r="L497" s="235"/>
      <c r="M497" s="236"/>
      <c r="N497" s="237"/>
      <c r="O497" s="237"/>
      <c r="P497" s="237"/>
      <c r="Q497" s="237"/>
      <c r="R497" s="237"/>
      <c r="S497" s="237"/>
      <c r="T497" s="238"/>
      <c r="AT497" s="239" t="s">
        <v>156</v>
      </c>
      <c r="AU497" s="239" t="s">
        <v>90</v>
      </c>
      <c r="AV497" s="15" t="s">
        <v>152</v>
      </c>
      <c r="AW497" s="15" t="s">
        <v>38</v>
      </c>
      <c r="AX497" s="15" t="s">
        <v>40</v>
      </c>
      <c r="AY497" s="239" t="s">
        <v>146</v>
      </c>
    </row>
    <row r="498" spans="1:65" s="2" customFormat="1" ht="21.75" customHeight="1">
      <c r="A498" s="37"/>
      <c r="B498" s="38"/>
      <c r="C498" s="191" t="s">
        <v>575</v>
      </c>
      <c r="D498" s="191" t="s">
        <v>148</v>
      </c>
      <c r="E498" s="192" t="s">
        <v>576</v>
      </c>
      <c r="F498" s="193" t="s">
        <v>577</v>
      </c>
      <c r="G498" s="194" t="s">
        <v>112</v>
      </c>
      <c r="H498" s="195">
        <v>180</v>
      </c>
      <c r="I498" s="196"/>
      <c r="J498" s="197">
        <f>ROUND(I498*H498,2)</f>
        <v>0</v>
      </c>
      <c r="K498" s="193" t="s">
        <v>151</v>
      </c>
      <c r="L498" s="42"/>
      <c r="M498" s="198" t="s">
        <v>32</v>
      </c>
      <c r="N498" s="199" t="s">
        <v>52</v>
      </c>
      <c r="O498" s="67"/>
      <c r="P498" s="200">
        <f>O498*H498</f>
        <v>0</v>
      </c>
      <c r="Q498" s="200">
        <v>0</v>
      </c>
      <c r="R498" s="200">
        <f>Q498*H498</f>
        <v>0</v>
      </c>
      <c r="S498" s="200">
        <v>0</v>
      </c>
      <c r="T498" s="201">
        <f>S498*H498</f>
        <v>0</v>
      </c>
      <c r="U498" s="37"/>
      <c r="V498" s="37"/>
      <c r="W498" s="37"/>
      <c r="X498" s="37"/>
      <c r="Y498" s="37"/>
      <c r="Z498" s="37"/>
      <c r="AA498" s="37"/>
      <c r="AB498" s="37"/>
      <c r="AC498" s="37"/>
      <c r="AD498" s="37"/>
      <c r="AE498" s="37"/>
      <c r="AR498" s="202" t="s">
        <v>152</v>
      </c>
      <c r="AT498" s="202" t="s">
        <v>148</v>
      </c>
      <c r="AU498" s="202" t="s">
        <v>90</v>
      </c>
      <c r="AY498" s="19" t="s">
        <v>146</v>
      </c>
      <c r="BE498" s="203">
        <f>IF(N498="základní",J498,0)</f>
        <v>0</v>
      </c>
      <c r="BF498" s="203">
        <f>IF(N498="snížená",J498,0)</f>
        <v>0</v>
      </c>
      <c r="BG498" s="203">
        <f>IF(N498="zákl. přenesená",J498,0)</f>
        <v>0</v>
      </c>
      <c r="BH498" s="203">
        <f>IF(N498="sníž. přenesená",J498,0)</f>
        <v>0</v>
      </c>
      <c r="BI498" s="203">
        <f>IF(N498="nulová",J498,0)</f>
        <v>0</v>
      </c>
      <c r="BJ498" s="19" t="s">
        <v>40</v>
      </c>
      <c r="BK498" s="203">
        <f>ROUND(I498*H498,2)</f>
        <v>0</v>
      </c>
      <c r="BL498" s="19" t="s">
        <v>152</v>
      </c>
      <c r="BM498" s="202" t="s">
        <v>578</v>
      </c>
    </row>
    <row r="499" spans="1:65" s="2" customFormat="1" ht="28.8">
      <c r="A499" s="37"/>
      <c r="B499" s="38"/>
      <c r="C499" s="39"/>
      <c r="D499" s="204" t="s">
        <v>154</v>
      </c>
      <c r="E499" s="39"/>
      <c r="F499" s="205" t="s">
        <v>563</v>
      </c>
      <c r="G499" s="39"/>
      <c r="H499" s="39"/>
      <c r="I499" s="112"/>
      <c r="J499" s="39"/>
      <c r="K499" s="39"/>
      <c r="L499" s="42"/>
      <c r="M499" s="206"/>
      <c r="N499" s="207"/>
      <c r="O499" s="67"/>
      <c r="P499" s="67"/>
      <c r="Q499" s="67"/>
      <c r="R499" s="67"/>
      <c r="S499" s="67"/>
      <c r="T499" s="68"/>
      <c r="U499" s="37"/>
      <c r="V499" s="37"/>
      <c r="W499" s="37"/>
      <c r="X499" s="37"/>
      <c r="Y499" s="37"/>
      <c r="Z499" s="37"/>
      <c r="AA499" s="37"/>
      <c r="AB499" s="37"/>
      <c r="AC499" s="37"/>
      <c r="AD499" s="37"/>
      <c r="AE499" s="37"/>
      <c r="AT499" s="19" t="s">
        <v>154</v>
      </c>
      <c r="AU499" s="19" t="s">
        <v>90</v>
      </c>
    </row>
    <row r="500" spans="1:65" s="14" customFormat="1" ht="10.199999999999999">
      <c r="B500" s="218"/>
      <c r="C500" s="219"/>
      <c r="D500" s="204" t="s">
        <v>156</v>
      </c>
      <c r="E500" s="220" t="s">
        <v>32</v>
      </c>
      <c r="F500" s="221" t="s">
        <v>579</v>
      </c>
      <c r="G500" s="219"/>
      <c r="H500" s="222">
        <v>180</v>
      </c>
      <c r="I500" s="223"/>
      <c r="J500" s="219"/>
      <c r="K500" s="219"/>
      <c r="L500" s="224"/>
      <c r="M500" s="225"/>
      <c r="N500" s="226"/>
      <c r="O500" s="226"/>
      <c r="P500" s="226"/>
      <c r="Q500" s="226"/>
      <c r="R500" s="226"/>
      <c r="S500" s="226"/>
      <c r="T500" s="227"/>
      <c r="AT500" s="228" t="s">
        <v>156</v>
      </c>
      <c r="AU500" s="228" t="s">
        <v>90</v>
      </c>
      <c r="AV500" s="14" t="s">
        <v>90</v>
      </c>
      <c r="AW500" s="14" t="s">
        <v>38</v>
      </c>
      <c r="AX500" s="14" t="s">
        <v>40</v>
      </c>
      <c r="AY500" s="228" t="s">
        <v>146</v>
      </c>
    </row>
    <row r="501" spans="1:65" s="2" customFormat="1" ht="16.5" customHeight="1">
      <c r="A501" s="37"/>
      <c r="B501" s="38"/>
      <c r="C501" s="191" t="s">
        <v>580</v>
      </c>
      <c r="D501" s="191" t="s">
        <v>148</v>
      </c>
      <c r="E501" s="192" t="s">
        <v>581</v>
      </c>
      <c r="F501" s="193" t="s">
        <v>582</v>
      </c>
      <c r="G501" s="194" t="s">
        <v>112</v>
      </c>
      <c r="H501" s="195">
        <v>3</v>
      </c>
      <c r="I501" s="196"/>
      <c r="J501" s="197">
        <f>ROUND(I501*H501,2)</f>
        <v>0</v>
      </c>
      <c r="K501" s="193" t="s">
        <v>151</v>
      </c>
      <c r="L501" s="42"/>
      <c r="M501" s="198" t="s">
        <v>32</v>
      </c>
      <c r="N501" s="199" t="s">
        <v>52</v>
      </c>
      <c r="O501" s="67"/>
      <c r="P501" s="200">
        <f>O501*H501</f>
        <v>0</v>
      </c>
      <c r="Q501" s="200">
        <v>6.9999999999999999E-4</v>
      </c>
      <c r="R501" s="200">
        <f>Q501*H501</f>
        <v>2.0999999999999999E-3</v>
      </c>
      <c r="S501" s="200">
        <v>0</v>
      </c>
      <c r="T501" s="201">
        <f>S501*H501</f>
        <v>0</v>
      </c>
      <c r="U501" s="37"/>
      <c r="V501" s="37"/>
      <c r="W501" s="37"/>
      <c r="X501" s="37"/>
      <c r="Y501" s="37"/>
      <c r="Z501" s="37"/>
      <c r="AA501" s="37"/>
      <c r="AB501" s="37"/>
      <c r="AC501" s="37"/>
      <c r="AD501" s="37"/>
      <c r="AE501" s="37"/>
      <c r="AR501" s="202" t="s">
        <v>152</v>
      </c>
      <c r="AT501" s="202" t="s">
        <v>148</v>
      </c>
      <c r="AU501" s="202" t="s">
        <v>90</v>
      </c>
      <c r="AY501" s="19" t="s">
        <v>146</v>
      </c>
      <c r="BE501" s="203">
        <f>IF(N501="základní",J501,0)</f>
        <v>0</v>
      </c>
      <c r="BF501" s="203">
        <f>IF(N501="snížená",J501,0)</f>
        <v>0</v>
      </c>
      <c r="BG501" s="203">
        <f>IF(N501="zákl. přenesená",J501,0)</f>
        <v>0</v>
      </c>
      <c r="BH501" s="203">
        <f>IF(N501="sníž. přenesená",J501,0)</f>
        <v>0</v>
      </c>
      <c r="BI501" s="203">
        <f>IF(N501="nulová",J501,0)</f>
        <v>0</v>
      </c>
      <c r="BJ501" s="19" t="s">
        <v>40</v>
      </c>
      <c r="BK501" s="203">
        <f>ROUND(I501*H501,2)</f>
        <v>0</v>
      </c>
      <c r="BL501" s="19" t="s">
        <v>152</v>
      </c>
      <c r="BM501" s="202" t="s">
        <v>583</v>
      </c>
    </row>
    <row r="502" spans="1:65" s="2" customFormat="1" ht="124.8">
      <c r="A502" s="37"/>
      <c r="B502" s="38"/>
      <c r="C502" s="39"/>
      <c r="D502" s="204" t="s">
        <v>154</v>
      </c>
      <c r="E502" s="39"/>
      <c r="F502" s="205" t="s">
        <v>584</v>
      </c>
      <c r="G502" s="39"/>
      <c r="H502" s="39"/>
      <c r="I502" s="112"/>
      <c r="J502" s="39"/>
      <c r="K502" s="39"/>
      <c r="L502" s="42"/>
      <c r="M502" s="206"/>
      <c r="N502" s="207"/>
      <c r="O502" s="67"/>
      <c r="P502" s="67"/>
      <c r="Q502" s="67"/>
      <c r="R502" s="67"/>
      <c r="S502" s="67"/>
      <c r="T502" s="68"/>
      <c r="U502" s="37"/>
      <c r="V502" s="37"/>
      <c r="W502" s="37"/>
      <c r="X502" s="37"/>
      <c r="Y502" s="37"/>
      <c r="Z502" s="37"/>
      <c r="AA502" s="37"/>
      <c r="AB502" s="37"/>
      <c r="AC502" s="37"/>
      <c r="AD502" s="37"/>
      <c r="AE502" s="37"/>
      <c r="AT502" s="19" t="s">
        <v>154</v>
      </c>
      <c r="AU502" s="19" t="s">
        <v>90</v>
      </c>
    </row>
    <row r="503" spans="1:65" s="13" customFormat="1" ht="10.199999999999999">
      <c r="B503" s="208"/>
      <c r="C503" s="209"/>
      <c r="D503" s="204" t="s">
        <v>156</v>
      </c>
      <c r="E503" s="210" t="s">
        <v>32</v>
      </c>
      <c r="F503" s="211" t="s">
        <v>423</v>
      </c>
      <c r="G503" s="209"/>
      <c r="H503" s="210" t="s">
        <v>32</v>
      </c>
      <c r="I503" s="212"/>
      <c r="J503" s="209"/>
      <c r="K503" s="209"/>
      <c r="L503" s="213"/>
      <c r="M503" s="214"/>
      <c r="N503" s="215"/>
      <c r="O503" s="215"/>
      <c r="P503" s="215"/>
      <c r="Q503" s="215"/>
      <c r="R503" s="215"/>
      <c r="S503" s="215"/>
      <c r="T503" s="216"/>
      <c r="AT503" s="217" t="s">
        <v>156</v>
      </c>
      <c r="AU503" s="217" t="s">
        <v>90</v>
      </c>
      <c r="AV503" s="13" t="s">
        <v>40</v>
      </c>
      <c r="AW503" s="13" t="s">
        <v>38</v>
      </c>
      <c r="AX503" s="13" t="s">
        <v>81</v>
      </c>
      <c r="AY503" s="217" t="s">
        <v>146</v>
      </c>
    </row>
    <row r="504" spans="1:65" s="13" customFormat="1" ht="10.199999999999999">
      <c r="B504" s="208"/>
      <c r="C504" s="209"/>
      <c r="D504" s="204" t="s">
        <v>156</v>
      </c>
      <c r="E504" s="210" t="s">
        <v>32</v>
      </c>
      <c r="F504" s="211" t="s">
        <v>424</v>
      </c>
      <c r="G504" s="209"/>
      <c r="H504" s="210" t="s">
        <v>32</v>
      </c>
      <c r="I504" s="212"/>
      <c r="J504" s="209"/>
      <c r="K504" s="209"/>
      <c r="L504" s="213"/>
      <c r="M504" s="214"/>
      <c r="N504" s="215"/>
      <c r="O504" s="215"/>
      <c r="P504" s="215"/>
      <c r="Q504" s="215"/>
      <c r="R504" s="215"/>
      <c r="S504" s="215"/>
      <c r="T504" s="216"/>
      <c r="AT504" s="217" t="s">
        <v>156</v>
      </c>
      <c r="AU504" s="217" t="s">
        <v>90</v>
      </c>
      <c r="AV504" s="13" t="s">
        <v>40</v>
      </c>
      <c r="AW504" s="13" t="s">
        <v>38</v>
      </c>
      <c r="AX504" s="13" t="s">
        <v>81</v>
      </c>
      <c r="AY504" s="217" t="s">
        <v>146</v>
      </c>
    </row>
    <row r="505" spans="1:65" s="14" customFormat="1" ht="10.199999999999999">
      <c r="B505" s="218"/>
      <c r="C505" s="219"/>
      <c r="D505" s="204" t="s">
        <v>156</v>
      </c>
      <c r="E505" s="220" t="s">
        <v>32</v>
      </c>
      <c r="F505" s="221" t="s">
        <v>585</v>
      </c>
      <c r="G505" s="219"/>
      <c r="H505" s="222">
        <v>3</v>
      </c>
      <c r="I505" s="223"/>
      <c r="J505" s="219"/>
      <c r="K505" s="219"/>
      <c r="L505" s="224"/>
      <c r="M505" s="225"/>
      <c r="N505" s="226"/>
      <c r="O505" s="226"/>
      <c r="P505" s="226"/>
      <c r="Q505" s="226"/>
      <c r="R505" s="226"/>
      <c r="S505" s="226"/>
      <c r="T505" s="227"/>
      <c r="AT505" s="228" t="s">
        <v>156</v>
      </c>
      <c r="AU505" s="228" t="s">
        <v>90</v>
      </c>
      <c r="AV505" s="14" t="s">
        <v>90</v>
      </c>
      <c r="AW505" s="14" t="s">
        <v>38</v>
      </c>
      <c r="AX505" s="14" t="s">
        <v>81</v>
      </c>
      <c r="AY505" s="228" t="s">
        <v>146</v>
      </c>
    </row>
    <row r="506" spans="1:65" s="15" customFormat="1" ht="10.199999999999999">
      <c r="B506" s="229"/>
      <c r="C506" s="230"/>
      <c r="D506" s="204" t="s">
        <v>156</v>
      </c>
      <c r="E506" s="231" t="s">
        <v>32</v>
      </c>
      <c r="F506" s="232" t="s">
        <v>159</v>
      </c>
      <c r="G506" s="230"/>
      <c r="H506" s="233">
        <v>3</v>
      </c>
      <c r="I506" s="234"/>
      <c r="J506" s="230"/>
      <c r="K506" s="230"/>
      <c r="L506" s="235"/>
      <c r="M506" s="236"/>
      <c r="N506" s="237"/>
      <c r="O506" s="237"/>
      <c r="P506" s="237"/>
      <c r="Q506" s="237"/>
      <c r="R506" s="237"/>
      <c r="S506" s="237"/>
      <c r="T506" s="238"/>
      <c r="AT506" s="239" t="s">
        <v>156</v>
      </c>
      <c r="AU506" s="239" t="s">
        <v>90</v>
      </c>
      <c r="AV506" s="15" t="s">
        <v>152</v>
      </c>
      <c r="AW506" s="15" t="s">
        <v>38</v>
      </c>
      <c r="AX506" s="15" t="s">
        <v>40</v>
      </c>
      <c r="AY506" s="239" t="s">
        <v>146</v>
      </c>
    </row>
    <row r="507" spans="1:65" s="2" customFormat="1" ht="16.5" customHeight="1">
      <c r="A507" s="37"/>
      <c r="B507" s="38"/>
      <c r="C507" s="191" t="s">
        <v>586</v>
      </c>
      <c r="D507" s="191" t="s">
        <v>148</v>
      </c>
      <c r="E507" s="192" t="s">
        <v>587</v>
      </c>
      <c r="F507" s="193" t="s">
        <v>588</v>
      </c>
      <c r="G507" s="194" t="s">
        <v>112</v>
      </c>
      <c r="H507" s="195">
        <v>2</v>
      </c>
      <c r="I507" s="196"/>
      <c r="J507" s="197">
        <f>ROUND(I507*H507,2)</f>
        <v>0</v>
      </c>
      <c r="K507" s="193" t="s">
        <v>151</v>
      </c>
      <c r="L507" s="42"/>
      <c r="M507" s="198" t="s">
        <v>32</v>
      </c>
      <c r="N507" s="199" t="s">
        <v>52</v>
      </c>
      <c r="O507" s="67"/>
      <c r="P507" s="200">
        <f>O507*H507</f>
        <v>0</v>
      </c>
      <c r="Q507" s="200">
        <v>1.0499999999999999E-3</v>
      </c>
      <c r="R507" s="200">
        <f>Q507*H507</f>
        <v>2.0999999999999999E-3</v>
      </c>
      <c r="S507" s="200">
        <v>0</v>
      </c>
      <c r="T507" s="201">
        <f>S507*H507</f>
        <v>0</v>
      </c>
      <c r="U507" s="37"/>
      <c r="V507" s="37"/>
      <c r="W507" s="37"/>
      <c r="X507" s="37"/>
      <c r="Y507" s="37"/>
      <c r="Z507" s="37"/>
      <c r="AA507" s="37"/>
      <c r="AB507" s="37"/>
      <c r="AC507" s="37"/>
      <c r="AD507" s="37"/>
      <c r="AE507" s="37"/>
      <c r="AR507" s="202" t="s">
        <v>152</v>
      </c>
      <c r="AT507" s="202" t="s">
        <v>148</v>
      </c>
      <c r="AU507" s="202" t="s">
        <v>90</v>
      </c>
      <c r="AY507" s="19" t="s">
        <v>146</v>
      </c>
      <c r="BE507" s="203">
        <f>IF(N507="základní",J507,0)</f>
        <v>0</v>
      </c>
      <c r="BF507" s="203">
        <f>IF(N507="snížená",J507,0)</f>
        <v>0</v>
      </c>
      <c r="BG507" s="203">
        <f>IF(N507="zákl. přenesená",J507,0)</f>
        <v>0</v>
      </c>
      <c r="BH507" s="203">
        <f>IF(N507="sníž. přenesená",J507,0)</f>
        <v>0</v>
      </c>
      <c r="BI507" s="203">
        <f>IF(N507="nulová",J507,0)</f>
        <v>0</v>
      </c>
      <c r="BJ507" s="19" t="s">
        <v>40</v>
      </c>
      <c r="BK507" s="203">
        <f>ROUND(I507*H507,2)</f>
        <v>0</v>
      </c>
      <c r="BL507" s="19" t="s">
        <v>152</v>
      </c>
      <c r="BM507" s="202" t="s">
        <v>589</v>
      </c>
    </row>
    <row r="508" spans="1:65" s="2" customFormat="1" ht="124.8">
      <c r="A508" s="37"/>
      <c r="B508" s="38"/>
      <c r="C508" s="39"/>
      <c r="D508" s="204" t="s">
        <v>154</v>
      </c>
      <c r="E508" s="39"/>
      <c r="F508" s="205" t="s">
        <v>584</v>
      </c>
      <c r="G508" s="39"/>
      <c r="H508" s="39"/>
      <c r="I508" s="112"/>
      <c r="J508" s="39"/>
      <c r="K508" s="39"/>
      <c r="L508" s="42"/>
      <c r="M508" s="206"/>
      <c r="N508" s="207"/>
      <c r="O508" s="67"/>
      <c r="P508" s="67"/>
      <c r="Q508" s="67"/>
      <c r="R508" s="67"/>
      <c r="S508" s="67"/>
      <c r="T508" s="68"/>
      <c r="U508" s="37"/>
      <c r="V508" s="37"/>
      <c r="W508" s="37"/>
      <c r="X508" s="37"/>
      <c r="Y508" s="37"/>
      <c r="Z508" s="37"/>
      <c r="AA508" s="37"/>
      <c r="AB508" s="37"/>
      <c r="AC508" s="37"/>
      <c r="AD508" s="37"/>
      <c r="AE508" s="37"/>
      <c r="AT508" s="19" t="s">
        <v>154</v>
      </c>
      <c r="AU508" s="19" t="s">
        <v>90</v>
      </c>
    </row>
    <row r="509" spans="1:65" s="13" customFormat="1" ht="10.199999999999999">
      <c r="B509" s="208"/>
      <c r="C509" s="209"/>
      <c r="D509" s="204" t="s">
        <v>156</v>
      </c>
      <c r="E509" s="210" t="s">
        <v>32</v>
      </c>
      <c r="F509" s="211" t="s">
        <v>423</v>
      </c>
      <c r="G509" s="209"/>
      <c r="H509" s="210" t="s">
        <v>32</v>
      </c>
      <c r="I509" s="212"/>
      <c r="J509" s="209"/>
      <c r="K509" s="209"/>
      <c r="L509" s="213"/>
      <c r="M509" s="214"/>
      <c r="N509" s="215"/>
      <c r="O509" s="215"/>
      <c r="P509" s="215"/>
      <c r="Q509" s="215"/>
      <c r="R509" s="215"/>
      <c r="S509" s="215"/>
      <c r="T509" s="216"/>
      <c r="AT509" s="217" t="s">
        <v>156</v>
      </c>
      <c r="AU509" s="217" t="s">
        <v>90</v>
      </c>
      <c r="AV509" s="13" t="s">
        <v>40</v>
      </c>
      <c r="AW509" s="13" t="s">
        <v>38</v>
      </c>
      <c r="AX509" s="13" t="s">
        <v>81</v>
      </c>
      <c r="AY509" s="217" t="s">
        <v>146</v>
      </c>
    </row>
    <row r="510" spans="1:65" s="13" customFormat="1" ht="10.199999999999999">
      <c r="B510" s="208"/>
      <c r="C510" s="209"/>
      <c r="D510" s="204" t="s">
        <v>156</v>
      </c>
      <c r="E510" s="210" t="s">
        <v>32</v>
      </c>
      <c r="F510" s="211" t="s">
        <v>424</v>
      </c>
      <c r="G510" s="209"/>
      <c r="H510" s="210" t="s">
        <v>32</v>
      </c>
      <c r="I510" s="212"/>
      <c r="J510" s="209"/>
      <c r="K510" s="209"/>
      <c r="L510" s="213"/>
      <c r="M510" s="214"/>
      <c r="N510" s="215"/>
      <c r="O510" s="215"/>
      <c r="P510" s="215"/>
      <c r="Q510" s="215"/>
      <c r="R510" s="215"/>
      <c r="S510" s="215"/>
      <c r="T510" s="216"/>
      <c r="AT510" s="217" t="s">
        <v>156</v>
      </c>
      <c r="AU510" s="217" t="s">
        <v>90</v>
      </c>
      <c r="AV510" s="13" t="s">
        <v>40</v>
      </c>
      <c r="AW510" s="13" t="s">
        <v>38</v>
      </c>
      <c r="AX510" s="13" t="s">
        <v>81</v>
      </c>
      <c r="AY510" s="217" t="s">
        <v>146</v>
      </c>
    </row>
    <row r="511" spans="1:65" s="14" customFormat="1" ht="10.199999999999999">
      <c r="B511" s="218"/>
      <c r="C511" s="219"/>
      <c r="D511" s="204" t="s">
        <v>156</v>
      </c>
      <c r="E511" s="220" t="s">
        <v>32</v>
      </c>
      <c r="F511" s="221" t="s">
        <v>590</v>
      </c>
      <c r="G511" s="219"/>
      <c r="H511" s="222">
        <v>2</v>
      </c>
      <c r="I511" s="223"/>
      <c r="J511" s="219"/>
      <c r="K511" s="219"/>
      <c r="L511" s="224"/>
      <c r="M511" s="225"/>
      <c r="N511" s="226"/>
      <c r="O511" s="226"/>
      <c r="P511" s="226"/>
      <c r="Q511" s="226"/>
      <c r="R511" s="226"/>
      <c r="S511" s="226"/>
      <c r="T511" s="227"/>
      <c r="AT511" s="228" t="s">
        <v>156</v>
      </c>
      <c r="AU511" s="228" t="s">
        <v>90</v>
      </c>
      <c r="AV511" s="14" t="s">
        <v>90</v>
      </c>
      <c r="AW511" s="14" t="s">
        <v>38</v>
      </c>
      <c r="AX511" s="14" t="s">
        <v>81</v>
      </c>
      <c r="AY511" s="228" t="s">
        <v>146</v>
      </c>
    </row>
    <row r="512" spans="1:65" s="15" customFormat="1" ht="10.199999999999999">
      <c r="B512" s="229"/>
      <c r="C512" s="230"/>
      <c r="D512" s="204" t="s">
        <v>156</v>
      </c>
      <c r="E512" s="231" t="s">
        <v>32</v>
      </c>
      <c r="F512" s="232" t="s">
        <v>159</v>
      </c>
      <c r="G512" s="230"/>
      <c r="H512" s="233">
        <v>2</v>
      </c>
      <c r="I512" s="234"/>
      <c r="J512" s="230"/>
      <c r="K512" s="230"/>
      <c r="L512" s="235"/>
      <c r="M512" s="236"/>
      <c r="N512" s="237"/>
      <c r="O512" s="237"/>
      <c r="P512" s="237"/>
      <c r="Q512" s="237"/>
      <c r="R512" s="237"/>
      <c r="S512" s="237"/>
      <c r="T512" s="238"/>
      <c r="AT512" s="239" t="s">
        <v>156</v>
      </c>
      <c r="AU512" s="239" t="s">
        <v>90</v>
      </c>
      <c r="AV512" s="15" t="s">
        <v>152</v>
      </c>
      <c r="AW512" s="15" t="s">
        <v>38</v>
      </c>
      <c r="AX512" s="15" t="s">
        <v>40</v>
      </c>
      <c r="AY512" s="239" t="s">
        <v>146</v>
      </c>
    </row>
    <row r="513" spans="1:65" s="2" customFormat="1" ht="16.5" customHeight="1">
      <c r="A513" s="37"/>
      <c r="B513" s="38"/>
      <c r="C513" s="240" t="s">
        <v>591</v>
      </c>
      <c r="D513" s="240" t="s">
        <v>264</v>
      </c>
      <c r="E513" s="241" t="s">
        <v>592</v>
      </c>
      <c r="F513" s="242" t="s">
        <v>593</v>
      </c>
      <c r="G513" s="243" t="s">
        <v>112</v>
      </c>
      <c r="H513" s="244">
        <v>12</v>
      </c>
      <c r="I513" s="245"/>
      <c r="J513" s="246">
        <f>ROUND(I513*H513,2)</f>
        <v>0</v>
      </c>
      <c r="K513" s="242" t="s">
        <v>151</v>
      </c>
      <c r="L513" s="247"/>
      <c r="M513" s="248" t="s">
        <v>32</v>
      </c>
      <c r="N513" s="249" t="s">
        <v>52</v>
      </c>
      <c r="O513" s="67"/>
      <c r="P513" s="200">
        <f>O513*H513</f>
        <v>0</v>
      </c>
      <c r="Q513" s="200">
        <v>4.0000000000000002E-4</v>
      </c>
      <c r="R513" s="200">
        <f>Q513*H513</f>
        <v>4.8000000000000004E-3</v>
      </c>
      <c r="S513" s="200">
        <v>0</v>
      </c>
      <c r="T513" s="201">
        <f>S513*H513</f>
        <v>0</v>
      </c>
      <c r="U513" s="37"/>
      <c r="V513" s="37"/>
      <c r="W513" s="37"/>
      <c r="X513" s="37"/>
      <c r="Y513" s="37"/>
      <c r="Z513" s="37"/>
      <c r="AA513" s="37"/>
      <c r="AB513" s="37"/>
      <c r="AC513" s="37"/>
      <c r="AD513" s="37"/>
      <c r="AE513" s="37"/>
      <c r="AR513" s="202" t="s">
        <v>193</v>
      </c>
      <c r="AT513" s="202" t="s">
        <v>264</v>
      </c>
      <c r="AU513" s="202" t="s">
        <v>90</v>
      </c>
      <c r="AY513" s="19" t="s">
        <v>146</v>
      </c>
      <c r="BE513" s="203">
        <f>IF(N513="základní",J513,0)</f>
        <v>0</v>
      </c>
      <c r="BF513" s="203">
        <f>IF(N513="snížená",J513,0)</f>
        <v>0</v>
      </c>
      <c r="BG513" s="203">
        <f>IF(N513="zákl. přenesená",J513,0)</f>
        <v>0</v>
      </c>
      <c r="BH513" s="203">
        <f>IF(N513="sníž. přenesená",J513,0)</f>
        <v>0</v>
      </c>
      <c r="BI513" s="203">
        <f>IF(N513="nulová",J513,0)</f>
        <v>0</v>
      </c>
      <c r="BJ513" s="19" t="s">
        <v>40</v>
      </c>
      <c r="BK513" s="203">
        <f>ROUND(I513*H513,2)</f>
        <v>0</v>
      </c>
      <c r="BL513" s="19" t="s">
        <v>152</v>
      </c>
      <c r="BM513" s="202" t="s">
        <v>594</v>
      </c>
    </row>
    <row r="514" spans="1:65" s="14" customFormat="1" ht="10.199999999999999">
      <c r="B514" s="218"/>
      <c r="C514" s="219"/>
      <c r="D514" s="204" t="s">
        <v>156</v>
      </c>
      <c r="E514" s="220" t="s">
        <v>32</v>
      </c>
      <c r="F514" s="221" t="s">
        <v>595</v>
      </c>
      <c r="G514" s="219"/>
      <c r="H514" s="222">
        <v>12</v>
      </c>
      <c r="I514" s="223"/>
      <c r="J514" s="219"/>
      <c r="K514" s="219"/>
      <c r="L514" s="224"/>
      <c r="M514" s="225"/>
      <c r="N514" s="226"/>
      <c r="O514" s="226"/>
      <c r="P514" s="226"/>
      <c r="Q514" s="226"/>
      <c r="R514" s="226"/>
      <c r="S514" s="226"/>
      <c r="T514" s="227"/>
      <c r="AT514" s="228" t="s">
        <v>156</v>
      </c>
      <c r="AU514" s="228" t="s">
        <v>90</v>
      </c>
      <c r="AV514" s="14" t="s">
        <v>90</v>
      </c>
      <c r="AW514" s="14" t="s">
        <v>38</v>
      </c>
      <c r="AX514" s="14" t="s">
        <v>40</v>
      </c>
      <c r="AY514" s="228" t="s">
        <v>146</v>
      </c>
    </row>
    <row r="515" spans="1:65" s="2" customFormat="1" ht="16.5" customHeight="1">
      <c r="A515" s="37"/>
      <c r="B515" s="38"/>
      <c r="C515" s="240" t="s">
        <v>596</v>
      </c>
      <c r="D515" s="240" t="s">
        <v>264</v>
      </c>
      <c r="E515" s="241" t="s">
        <v>597</v>
      </c>
      <c r="F515" s="242" t="s">
        <v>598</v>
      </c>
      <c r="G515" s="243" t="s">
        <v>112</v>
      </c>
      <c r="H515" s="244">
        <v>2</v>
      </c>
      <c r="I515" s="245"/>
      <c r="J515" s="246">
        <f>ROUND(I515*H515,2)</f>
        <v>0</v>
      </c>
      <c r="K515" s="242" t="s">
        <v>151</v>
      </c>
      <c r="L515" s="247"/>
      <c r="M515" s="248" t="s">
        <v>32</v>
      </c>
      <c r="N515" s="249" t="s">
        <v>52</v>
      </c>
      <c r="O515" s="67"/>
      <c r="P515" s="200">
        <f>O515*H515</f>
        <v>0</v>
      </c>
      <c r="Q515" s="200">
        <v>2.3300000000000001E-2</v>
      </c>
      <c r="R515" s="200">
        <f>Q515*H515</f>
        <v>4.6600000000000003E-2</v>
      </c>
      <c r="S515" s="200">
        <v>0</v>
      </c>
      <c r="T515" s="201">
        <f>S515*H515</f>
        <v>0</v>
      </c>
      <c r="U515" s="37"/>
      <c r="V515" s="37"/>
      <c r="W515" s="37"/>
      <c r="X515" s="37"/>
      <c r="Y515" s="37"/>
      <c r="Z515" s="37"/>
      <c r="AA515" s="37"/>
      <c r="AB515" s="37"/>
      <c r="AC515" s="37"/>
      <c r="AD515" s="37"/>
      <c r="AE515" s="37"/>
      <c r="AR515" s="202" t="s">
        <v>193</v>
      </c>
      <c r="AT515" s="202" t="s">
        <v>264</v>
      </c>
      <c r="AU515" s="202" t="s">
        <v>90</v>
      </c>
      <c r="AY515" s="19" t="s">
        <v>146</v>
      </c>
      <c r="BE515" s="203">
        <f>IF(N515="základní",J515,0)</f>
        <v>0</v>
      </c>
      <c r="BF515" s="203">
        <f>IF(N515="snížená",J515,0)</f>
        <v>0</v>
      </c>
      <c r="BG515" s="203">
        <f>IF(N515="zákl. přenesená",J515,0)</f>
        <v>0</v>
      </c>
      <c r="BH515" s="203">
        <f>IF(N515="sníž. přenesená",J515,0)</f>
        <v>0</v>
      </c>
      <c r="BI515" s="203">
        <f>IF(N515="nulová",J515,0)</f>
        <v>0</v>
      </c>
      <c r="BJ515" s="19" t="s">
        <v>40</v>
      </c>
      <c r="BK515" s="203">
        <f>ROUND(I515*H515,2)</f>
        <v>0</v>
      </c>
      <c r="BL515" s="19" t="s">
        <v>152</v>
      </c>
      <c r="BM515" s="202" t="s">
        <v>599</v>
      </c>
    </row>
    <row r="516" spans="1:65" s="14" customFormat="1" ht="10.199999999999999">
      <c r="B516" s="218"/>
      <c r="C516" s="219"/>
      <c r="D516" s="204" t="s">
        <v>156</v>
      </c>
      <c r="E516" s="220" t="s">
        <v>32</v>
      </c>
      <c r="F516" s="221" t="s">
        <v>600</v>
      </c>
      <c r="G516" s="219"/>
      <c r="H516" s="222">
        <v>1</v>
      </c>
      <c r="I516" s="223"/>
      <c r="J516" s="219"/>
      <c r="K516" s="219"/>
      <c r="L516" s="224"/>
      <c r="M516" s="225"/>
      <c r="N516" s="226"/>
      <c r="O516" s="226"/>
      <c r="P516" s="226"/>
      <c r="Q516" s="226"/>
      <c r="R516" s="226"/>
      <c r="S516" s="226"/>
      <c r="T516" s="227"/>
      <c r="AT516" s="228" t="s">
        <v>156</v>
      </c>
      <c r="AU516" s="228" t="s">
        <v>90</v>
      </c>
      <c r="AV516" s="14" t="s">
        <v>90</v>
      </c>
      <c r="AW516" s="14" t="s">
        <v>38</v>
      </c>
      <c r="AX516" s="14" t="s">
        <v>81</v>
      </c>
      <c r="AY516" s="228" t="s">
        <v>146</v>
      </c>
    </row>
    <row r="517" spans="1:65" s="14" customFormat="1" ht="10.199999999999999">
      <c r="B517" s="218"/>
      <c r="C517" s="219"/>
      <c r="D517" s="204" t="s">
        <v>156</v>
      </c>
      <c r="E517" s="220" t="s">
        <v>32</v>
      </c>
      <c r="F517" s="221" t="s">
        <v>601</v>
      </c>
      <c r="G517" s="219"/>
      <c r="H517" s="222">
        <v>1</v>
      </c>
      <c r="I517" s="223"/>
      <c r="J517" s="219"/>
      <c r="K517" s="219"/>
      <c r="L517" s="224"/>
      <c r="M517" s="225"/>
      <c r="N517" s="226"/>
      <c r="O517" s="226"/>
      <c r="P517" s="226"/>
      <c r="Q517" s="226"/>
      <c r="R517" s="226"/>
      <c r="S517" s="226"/>
      <c r="T517" s="227"/>
      <c r="AT517" s="228" t="s">
        <v>156</v>
      </c>
      <c r="AU517" s="228" t="s">
        <v>90</v>
      </c>
      <c r="AV517" s="14" t="s">
        <v>90</v>
      </c>
      <c r="AW517" s="14" t="s">
        <v>38</v>
      </c>
      <c r="AX517" s="14" t="s">
        <v>81</v>
      </c>
      <c r="AY517" s="228" t="s">
        <v>146</v>
      </c>
    </row>
    <row r="518" spans="1:65" s="15" customFormat="1" ht="10.199999999999999">
      <c r="B518" s="229"/>
      <c r="C518" s="230"/>
      <c r="D518" s="204" t="s">
        <v>156</v>
      </c>
      <c r="E518" s="231" t="s">
        <v>32</v>
      </c>
      <c r="F518" s="232" t="s">
        <v>159</v>
      </c>
      <c r="G518" s="230"/>
      <c r="H518" s="233">
        <v>2</v>
      </c>
      <c r="I518" s="234"/>
      <c r="J518" s="230"/>
      <c r="K518" s="230"/>
      <c r="L518" s="235"/>
      <c r="M518" s="236"/>
      <c r="N518" s="237"/>
      <c r="O518" s="237"/>
      <c r="P518" s="237"/>
      <c r="Q518" s="237"/>
      <c r="R518" s="237"/>
      <c r="S518" s="237"/>
      <c r="T518" s="238"/>
      <c r="AT518" s="239" t="s">
        <v>156</v>
      </c>
      <c r="AU518" s="239" t="s">
        <v>90</v>
      </c>
      <c r="AV518" s="15" t="s">
        <v>152</v>
      </c>
      <c r="AW518" s="15" t="s">
        <v>38</v>
      </c>
      <c r="AX518" s="15" t="s">
        <v>40</v>
      </c>
      <c r="AY518" s="239" t="s">
        <v>146</v>
      </c>
    </row>
    <row r="519" spans="1:65" s="2" customFormat="1" ht="16.5" customHeight="1">
      <c r="A519" s="37"/>
      <c r="B519" s="38"/>
      <c r="C519" s="191" t="s">
        <v>602</v>
      </c>
      <c r="D519" s="191" t="s">
        <v>148</v>
      </c>
      <c r="E519" s="192" t="s">
        <v>603</v>
      </c>
      <c r="F519" s="193" t="s">
        <v>604</v>
      </c>
      <c r="G519" s="194" t="s">
        <v>112</v>
      </c>
      <c r="H519" s="195">
        <v>3</v>
      </c>
      <c r="I519" s="196"/>
      <c r="J519" s="197">
        <f>ROUND(I519*H519,2)</f>
        <v>0</v>
      </c>
      <c r="K519" s="193" t="s">
        <v>151</v>
      </c>
      <c r="L519" s="42"/>
      <c r="M519" s="198" t="s">
        <v>32</v>
      </c>
      <c r="N519" s="199" t="s">
        <v>52</v>
      </c>
      <c r="O519" s="67"/>
      <c r="P519" s="200">
        <f>O519*H519</f>
        <v>0</v>
      </c>
      <c r="Q519" s="200">
        <v>0.11241</v>
      </c>
      <c r="R519" s="200">
        <f>Q519*H519</f>
        <v>0.33722999999999997</v>
      </c>
      <c r="S519" s="200">
        <v>0</v>
      </c>
      <c r="T519" s="201">
        <f>S519*H519</f>
        <v>0</v>
      </c>
      <c r="U519" s="37"/>
      <c r="V519" s="37"/>
      <c r="W519" s="37"/>
      <c r="X519" s="37"/>
      <c r="Y519" s="37"/>
      <c r="Z519" s="37"/>
      <c r="AA519" s="37"/>
      <c r="AB519" s="37"/>
      <c r="AC519" s="37"/>
      <c r="AD519" s="37"/>
      <c r="AE519" s="37"/>
      <c r="AR519" s="202" t="s">
        <v>152</v>
      </c>
      <c r="AT519" s="202" t="s">
        <v>148</v>
      </c>
      <c r="AU519" s="202" t="s">
        <v>90</v>
      </c>
      <c r="AY519" s="19" t="s">
        <v>146</v>
      </c>
      <c r="BE519" s="203">
        <f>IF(N519="základní",J519,0)</f>
        <v>0</v>
      </c>
      <c r="BF519" s="203">
        <f>IF(N519="snížená",J519,0)</f>
        <v>0</v>
      </c>
      <c r="BG519" s="203">
        <f>IF(N519="zákl. přenesená",J519,0)</f>
        <v>0</v>
      </c>
      <c r="BH519" s="203">
        <f>IF(N519="sníž. přenesená",J519,0)</f>
        <v>0</v>
      </c>
      <c r="BI519" s="203">
        <f>IF(N519="nulová",J519,0)</f>
        <v>0</v>
      </c>
      <c r="BJ519" s="19" t="s">
        <v>40</v>
      </c>
      <c r="BK519" s="203">
        <f>ROUND(I519*H519,2)</f>
        <v>0</v>
      </c>
      <c r="BL519" s="19" t="s">
        <v>152</v>
      </c>
      <c r="BM519" s="202" t="s">
        <v>605</v>
      </c>
    </row>
    <row r="520" spans="1:65" s="2" customFormat="1" ht="96">
      <c r="A520" s="37"/>
      <c r="B520" s="38"/>
      <c r="C520" s="39"/>
      <c r="D520" s="204" t="s">
        <v>154</v>
      </c>
      <c r="E520" s="39"/>
      <c r="F520" s="205" t="s">
        <v>606</v>
      </c>
      <c r="G520" s="39"/>
      <c r="H520" s="39"/>
      <c r="I520" s="112"/>
      <c r="J520" s="39"/>
      <c r="K520" s="39"/>
      <c r="L520" s="42"/>
      <c r="M520" s="206"/>
      <c r="N520" s="207"/>
      <c r="O520" s="67"/>
      <c r="P520" s="67"/>
      <c r="Q520" s="67"/>
      <c r="R520" s="67"/>
      <c r="S520" s="67"/>
      <c r="T520" s="68"/>
      <c r="U520" s="37"/>
      <c r="V520" s="37"/>
      <c r="W520" s="37"/>
      <c r="X520" s="37"/>
      <c r="Y520" s="37"/>
      <c r="Z520" s="37"/>
      <c r="AA520" s="37"/>
      <c r="AB520" s="37"/>
      <c r="AC520" s="37"/>
      <c r="AD520" s="37"/>
      <c r="AE520" s="37"/>
      <c r="AT520" s="19" t="s">
        <v>154</v>
      </c>
      <c r="AU520" s="19" t="s">
        <v>90</v>
      </c>
    </row>
    <row r="521" spans="1:65" s="13" customFormat="1" ht="10.199999999999999">
      <c r="B521" s="208"/>
      <c r="C521" s="209"/>
      <c r="D521" s="204" t="s">
        <v>156</v>
      </c>
      <c r="E521" s="210" t="s">
        <v>32</v>
      </c>
      <c r="F521" s="211" t="s">
        <v>423</v>
      </c>
      <c r="G521" s="209"/>
      <c r="H521" s="210" t="s">
        <v>32</v>
      </c>
      <c r="I521" s="212"/>
      <c r="J521" s="209"/>
      <c r="K521" s="209"/>
      <c r="L521" s="213"/>
      <c r="M521" s="214"/>
      <c r="N521" s="215"/>
      <c r="O521" s="215"/>
      <c r="P521" s="215"/>
      <c r="Q521" s="215"/>
      <c r="R521" s="215"/>
      <c r="S521" s="215"/>
      <c r="T521" s="216"/>
      <c r="AT521" s="217" t="s">
        <v>156</v>
      </c>
      <c r="AU521" s="217" t="s">
        <v>90</v>
      </c>
      <c r="AV521" s="13" t="s">
        <v>40</v>
      </c>
      <c r="AW521" s="13" t="s">
        <v>38</v>
      </c>
      <c r="AX521" s="13" t="s">
        <v>81</v>
      </c>
      <c r="AY521" s="217" t="s">
        <v>146</v>
      </c>
    </row>
    <row r="522" spans="1:65" s="13" customFormat="1" ht="10.199999999999999">
      <c r="B522" s="208"/>
      <c r="C522" s="209"/>
      <c r="D522" s="204" t="s">
        <v>156</v>
      </c>
      <c r="E522" s="210" t="s">
        <v>32</v>
      </c>
      <c r="F522" s="211" t="s">
        <v>424</v>
      </c>
      <c r="G522" s="209"/>
      <c r="H522" s="210" t="s">
        <v>32</v>
      </c>
      <c r="I522" s="212"/>
      <c r="J522" s="209"/>
      <c r="K522" s="209"/>
      <c r="L522" s="213"/>
      <c r="M522" s="214"/>
      <c r="N522" s="215"/>
      <c r="O522" s="215"/>
      <c r="P522" s="215"/>
      <c r="Q522" s="215"/>
      <c r="R522" s="215"/>
      <c r="S522" s="215"/>
      <c r="T522" s="216"/>
      <c r="AT522" s="217" t="s">
        <v>156</v>
      </c>
      <c r="AU522" s="217" t="s">
        <v>90</v>
      </c>
      <c r="AV522" s="13" t="s">
        <v>40</v>
      </c>
      <c r="AW522" s="13" t="s">
        <v>38</v>
      </c>
      <c r="AX522" s="13" t="s">
        <v>81</v>
      </c>
      <c r="AY522" s="217" t="s">
        <v>146</v>
      </c>
    </row>
    <row r="523" spans="1:65" s="14" customFormat="1" ht="10.199999999999999">
      <c r="B523" s="218"/>
      <c r="C523" s="219"/>
      <c r="D523" s="204" t="s">
        <v>156</v>
      </c>
      <c r="E523" s="220" t="s">
        <v>32</v>
      </c>
      <c r="F523" s="221" t="s">
        <v>607</v>
      </c>
      <c r="G523" s="219"/>
      <c r="H523" s="222">
        <v>1</v>
      </c>
      <c r="I523" s="223"/>
      <c r="J523" s="219"/>
      <c r="K523" s="219"/>
      <c r="L523" s="224"/>
      <c r="M523" s="225"/>
      <c r="N523" s="226"/>
      <c r="O523" s="226"/>
      <c r="P523" s="226"/>
      <c r="Q523" s="226"/>
      <c r="R523" s="226"/>
      <c r="S523" s="226"/>
      <c r="T523" s="227"/>
      <c r="AT523" s="228" t="s">
        <v>156</v>
      </c>
      <c r="AU523" s="228" t="s">
        <v>90</v>
      </c>
      <c r="AV523" s="14" t="s">
        <v>90</v>
      </c>
      <c r="AW523" s="14" t="s">
        <v>38</v>
      </c>
      <c r="AX523" s="14" t="s">
        <v>81</v>
      </c>
      <c r="AY523" s="228" t="s">
        <v>146</v>
      </c>
    </row>
    <row r="524" spans="1:65" s="14" customFormat="1" ht="10.199999999999999">
      <c r="B524" s="218"/>
      <c r="C524" s="219"/>
      <c r="D524" s="204" t="s">
        <v>156</v>
      </c>
      <c r="E524" s="220" t="s">
        <v>32</v>
      </c>
      <c r="F524" s="221" t="s">
        <v>590</v>
      </c>
      <c r="G524" s="219"/>
      <c r="H524" s="222">
        <v>2</v>
      </c>
      <c r="I524" s="223"/>
      <c r="J524" s="219"/>
      <c r="K524" s="219"/>
      <c r="L524" s="224"/>
      <c r="M524" s="225"/>
      <c r="N524" s="226"/>
      <c r="O524" s="226"/>
      <c r="P524" s="226"/>
      <c r="Q524" s="226"/>
      <c r="R524" s="226"/>
      <c r="S524" s="226"/>
      <c r="T524" s="227"/>
      <c r="AT524" s="228" t="s">
        <v>156</v>
      </c>
      <c r="AU524" s="228" t="s">
        <v>90</v>
      </c>
      <c r="AV524" s="14" t="s">
        <v>90</v>
      </c>
      <c r="AW524" s="14" t="s">
        <v>38</v>
      </c>
      <c r="AX524" s="14" t="s">
        <v>81</v>
      </c>
      <c r="AY524" s="228" t="s">
        <v>146</v>
      </c>
    </row>
    <row r="525" spans="1:65" s="15" customFormat="1" ht="10.199999999999999">
      <c r="B525" s="229"/>
      <c r="C525" s="230"/>
      <c r="D525" s="204" t="s">
        <v>156</v>
      </c>
      <c r="E525" s="231" t="s">
        <v>32</v>
      </c>
      <c r="F525" s="232" t="s">
        <v>159</v>
      </c>
      <c r="G525" s="230"/>
      <c r="H525" s="233">
        <v>3</v>
      </c>
      <c r="I525" s="234"/>
      <c r="J525" s="230"/>
      <c r="K525" s="230"/>
      <c r="L525" s="235"/>
      <c r="M525" s="236"/>
      <c r="N525" s="237"/>
      <c r="O525" s="237"/>
      <c r="P525" s="237"/>
      <c r="Q525" s="237"/>
      <c r="R525" s="237"/>
      <c r="S525" s="237"/>
      <c r="T525" s="238"/>
      <c r="AT525" s="239" t="s">
        <v>156</v>
      </c>
      <c r="AU525" s="239" t="s">
        <v>90</v>
      </c>
      <c r="AV525" s="15" t="s">
        <v>152</v>
      </c>
      <c r="AW525" s="15" t="s">
        <v>38</v>
      </c>
      <c r="AX525" s="15" t="s">
        <v>40</v>
      </c>
      <c r="AY525" s="239" t="s">
        <v>146</v>
      </c>
    </row>
    <row r="526" spans="1:65" s="2" customFormat="1" ht="16.5" customHeight="1">
      <c r="A526" s="37"/>
      <c r="B526" s="38"/>
      <c r="C526" s="240" t="s">
        <v>608</v>
      </c>
      <c r="D526" s="240" t="s">
        <v>264</v>
      </c>
      <c r="E526" s="241" t="s">
        <v>609</v>
      </c>
      <c r="F526" s="242" t="s">
        <v>610</v>
      </c>
      <c r="G526" s="243" t="s">
        <v>112</v>
      </c>
      <c r="H526" s="244">
        <v>2</v>
      </c>
      <c r="I526" s="245"/>
      <c r="J526" s="246">
        <f>ROUND(I526*H526,2)</f>
        <v>0</v>
      </c>
      <c r="K526" s="242" t="s">
        <v>151</v>
      </c>
      <c r="L526" s="247"/>
      <c r="M526" s="248" t="s">
        <v>32</v>
      </c>
      <c r="N526" s="249" t="s">
        <v>52</v>
      </c>
      <c r="O526" s="67"/>
      <c r="P526" s="200">
        <f>O526*H526</f>
        <v>0</v>
      </c>
      <c r="Q526" s="200">
        <v>6.4999999999999997E-3</v>
      </c>
      <c r="R526" s="200">
        <f>Q526*H526</f>
        <v>1.2999999999999999E-2</v>
      </c>
      <c r="S526" s="200">
        <v>0</v>
      </c>
      <c r="T526" s="201">
        <f>S526*H526</f>
        <v>0</v>
      </c>
      <c r="U526" s="37"/>
      <c r="V526" s="37"/>
      <c r="W526" s="37"/>
      <c r="X526" s="37"/>
      <c r="Y526" s="37"/>
      <c r="Z526" s="37"/>
      <c r="AA526" s="37"/>
      <c r="AB526" s="37"/>
      <c r="AC526" s="37"/>
      <c r="AD526" s="37"/>
      <c r="AE526" s="37"/>
      <c r="AR526" s="202" t="s">
        <v>193</v>
      </c>
      <c r="AT526" s="202" t="s">
        <v>264</v>
      </c>
      <c r="AU526" s="202" t="s">
        <v>90</v>
      </c>
      <c r="AY526" s="19" t="s">
        <v>146</v>
      </c>
      <c r="BE526" s="203">
        <f>IF(N526="základní",J526,0)</f>
        <v>0</v>
      </c>
      <c r="BF526" s="203">
        <f>IF(N526="snížená",J526,0)</f>
        <v>0</v>
      </c>
      <c r="BG526" s="203">
        <f>IF(N526="zákl. přenesená",J526,0)</f>
        <v>0</v>
      </c>
      <c r="BH526" s="203">
        <f>IF(N526="sníž. přenesená",J526,0)</f>
        <v>0</v>
      </c>
      <c r="BI526" s="203">
        <f>IF(N526="nulová",J526,0)</f>
        <v>0</v>
      </c>
      <c r="BJ526" s="19" t="s">
        <v>40</v>
      </c>
      <c r="BK526" s="203">
        <f>ROUND(I526*H526,2)</f>
        <v>0</v>
      </c>
      <c r="BL526" s="19" t="s">
        <v>152</v>
      </c>
      <c r="BM526" s="202" t="s">
        <v>611</v>
      </c>
    </row>
    <row r="527" spans="1:65" s="14" customFormat="1" ht="10.199999999999999">
      <c r="B527" s="218"/>
      <c r="C527" s="219"/>
      <c r="D527" s="204" t="s">
        <v>156</v>
      </c>
      <c r="E527" s="220" t="s">
        <v>32</v>
      </c>
      <c r="F527" s="221" t="s">
        <v>590</v>
      </c>
      <c r="G527" s="219"/>
      <c r="H527" s="222">
        <v>2</v>
      </c>
      <c r="I527" s="223"/>
      <c r="J527" s="219"/>
      <c r="K527" s="219"/>
      <c r="L527" s="224"/>
      <c r="M527" s="225"/>
      <c r="N527" s="226"/>
      <c r="O527" s="226"/>
      <c r="P527" s="226"/>
      <c r="Q527" s="226"/>
      <c r="R527" s="226"/>
      <c r="S527" s="226"/>
      <c r="T527" s="227"/>
      <c r="AT527" s="228" t="s">
        <v>156</v>
      </c>
      <c r="AU527" s="228" t="s">
        <v>90</v>
      </c>
      <c r="AV527" s="14" t="s">
        <v>90</v>
      </c>
      <c r="AW527" s="14" t="s">
        <v>38</v>
      </c>
      <c r="AX527" s="14" t="s">
        <v>40</v>
      </c>
      <c r="AY527" s="228" t="s">
        <v>146</v>
      </c>
    </row>
    <row r="528" spans="1:65" s="2" customFormat="1" ht="16.5" customHeight="1">
      <c r="A528" s="37"/>
      <c r="B528" s="38"/>
      <c r="C528" s="191" t="s">
        <v>612</v>
      </c>
      <c r="D528" s="191" t="s">
        <v>148</v>
      </c>
      <c r="E528" s="192" t="s">
        <v>613</v>
      </c>
      <c r="F528" s="193" t="s">
        <v>614</v>
      </c>
      <c r="G528" s="194" t="s">
        <v>96</v>
      </c>
      <c r="H528" s="195">
        <v>86.2</v>
      </c>
      <c r="I528" s="196"/>
      <c r="J528" s="197">
        <f>ROUND(I528*H528,2)</f>
        <v>0</v>
      </c>
      <c r="K528" s="193" t="s">
        <v>151</v>
      </c>
      <c r="L528" s="42"/>
      <c r="M528" s="198" t="s">
        <v>32</v>
      </c>
      <c r="N528" s="199" t="s">
        <v>52</v>
      </c>
      <c r="O528" s="67"/>
      <c r="P528" s="200">
        <f>O528*H528</f>
        <v>0</v>
      </c>
      <c r="Q528" s="200">
        <v>2.0000000000000001E-4</v>
      </c>
      <c r="R528" s="200">
        <f>Q528*H528</f>
        <v>1.7240000000000002E-2</v>
      </c>
      <c r="S528" s="200">
        <v>0</v>
      </c>
      <c r="T528" s="201">
        <f>S528*H528</f>
        <v>0</v>
      </c>
      <c r="U528" s="37"/>
      <c r="V528" s="37"/>
      <c r="W528" s="37"/>
      <c r="X528" s="37"/>
      <c r="Y528" s="37"/>
      <c r="Z528" s="37"/>
      <c r="AA528" s="37"/>
      <c r="AB528" s="37"/>
      <c r="AC528" s="37"/>
      <c r="AD528" s="37"/>
      <c r="AE528" s="37"/>
      <c r="AR528" s="202" t="s">
        <v>152</v>
      </c>
      <c r="AT528" s="202" t="s">
        <v>148</v>
      </c>
      <c r="AU528" s="202" t="s">
        <v>90</v>
      </c>
      <c r="AY528" s="19" t="s">
        <v>146</v>
      </c>
      <c r="BE528" s="203">
        <f>IF(N528="základní",J528,0)</f>
        <v>0</v>
      </c>
      <c r="BF528" s="203">
        <f>IF(N528="snížená",J528,0)</f>
        <v>0</v>
      </c>
      <c r="BG528" s="203">
        <f>IF(N528="zákl. přenesená",J528,0)</f>
        <v>0</v>
      </c>
      <c r="BH528" s="203">
        <f>IF(N528="sníž. přenesená",J528,0)</f>
        <v>0</v>
      </c>
      <c r="BI528" s="203">
        <f>IF(N528="nulová",J528,0)</f>
        <v>0</v>
      </c>
      <c r="BJ528" s="19" t="s">
        <v>40</v>
      </c>
      <c r="BK528" s="203">
        <f>ROUND(I528*H528,2)</f>
        <v>0</v>
      </c>
      <c r="BL528" s="19" t="s">
        <v>152</v>
      </c>
      <c r="BM528" s="202" t="s">
        <v>615</v>
      </c>
    </row>
    <row r="529" spans="1:65" s="2" customFormat="1" ht="105.6">
      <c r="A529" s="37"/>
      <c r="B529" s="38"/>
      <c r="C529" s="39"/>
      <c r="D529" s="204" t="s">
        <v>154</v>
      </c>
      <c r="E529" s="39"/>
      <c r="F529" s="205" t="s">
        <v>616</v>
      </c>
      <c r="G529" s="39"/>
      <c r="H529" s="39"/>
      <c r="I529" s="112"/>
      <c r="J529" s="39"/>
      <c r="K529" s="39"/>
      <c r="L529" s="42"/>
      <c r="M529" s="206"/>
      <c r="N529" s="207"/>
      <c r="O529" s="67"/>
      <c r="P529" s="67"/>
      <c r="Q529" s="67"/>
      <c r="R529" s="67"/>
      <c r="S529" s="67"/>
      <c r="T529" s="68"/>
      <c r="U529" s="37"/>
      <c r="V529" s="37"/>
      <c r="W529" s="37"/>
      <c r="X529" s="37"/>
      <c r="Y529" s="37"/>
      <c r="Z529" s="37"/>
      <c r="AA529" s="37"/>
      <c r="AB529" s="37"/>
      <c r="AC529" s="37"/>
      <c r="AD529" s="37"/>
      <c r="AE529" s="37"/>
      <c r="AT529" s="19" t="s">
        <v>154</v>
      </c>
      <c r="AU529" s="19" t="s">
        <v>90</v>
      </c>
    </row>
    <row r="530" spans="1:65" s="13" customFormat="1" ht="10.199999999999999">
      <c r="B530" s="208"/>
      <c r="C530" s="209"/>
      <c r="D530" s="204" t="s">
        <v>156</v>
      </c>
      <c r="E530" s="210" t="s">
        <v>32</v>
      </c>
      <c r="F530" s="211" t="s">
        <v>423</v>
      </c>
      <c r="G530" s="209"/>
      <c r="H530" s="210" t="s">
        <v>32</v>
      </c>
      <c r="I530" s="212"/>
      <c r="J530" s="209"/>
      <c r="K530" s="209"/>
      <c r="L530" s="213"/>
      <c r="M530" s="214"/>
      <c r="N530" s="215"/>
      <c r="O530" s="215"/>
      <c r="P530" s="215"/>
      <c r="Q530" s="215"/>
      <c r="R530" s="215"/>
      <c r="S530" s="215"/>
      <c r="T530" s="216"/>
      <c r="AT530" s="217" t="s">
        <v>156</v>
      </c>
      <c r="AU530" s="217" t="s">
        <v>90</v>
      </c>
      <c r="AV530" s="13" t="s">
        <v>40</v>
      </c>
      <c r="AW530" s="13" t="s">
        <v>38</v>
      </c>
      <c r="AX530" s="13" t="s">
        <v>81</v>
      </c>
      <c r="AY530" s="217" t="s">
        <v>146</v>
      </c>
    </row>
    <row r="531" spans="1:65" s="13" customFormat="1" ht="10.199999999999999">
      <c r="B531" s="208"/>
      <c r="C531" s="209"/>
      <c r="D531" s="204" t="s">
        <v>156</v>
      </c>
      <c r="E531" s="210" t="s">
        <v>32</v>
      </c>
      <c r="F531" s="211" t="s">
        <v>424</v>
      </c>
      <c r="G531" s="209"/>
      <c r="H531" s="210" t="s">
        <v>32</v>
      </c>
      <c r="I531" s="212"/>
      <c r="J531" s="209"/>
      <c r="K531" s="209"/>
      <c r="L531" s="213"/>
      <c r="M531" s="214"/>
      <c r="N531" s="215"/>
      <c r="O531" s="215"/>
      <c r="P531" s="215"/>
      <c r="Q531" s="215"/>
      <c r="R531" s="215"/>
      <c r="S531" s="215"/>
      <c r="T531" s="216"/>
      <c r="AT531" s="217" t="s">
        <v>156</v>
      </c>
      <c r="AU531" s="217" t="s">
        <v>90</v>
      </c>
      <c r="AV531" s="13" t="s">
        <v>40</v>
      </c>
      <c r="AW531" s="13" t="s">
        <v>38</v>
      </c>
      <c r="AX531" s="13" t="s">
        <v>81</v>
      </c>
      <c r="AY531" s="217" t="s">
        <v>146</v>
      </c>
    </row>
    <row r="532" spans="1:65" s="14" customFormat="1" ht="10.199999999999999">
      <c r="B532" s="218"/>
      <c r="C532" s="219"/>
      <c r="D532" s="204" t="s">
        <v>156</v>
      </c>
      <c r="E532" s="220" t="s">
        <v>32</v>
      </c>
      <c r="F532" s="221" t="s">
        <v>617</v>
      </c>
      <c r="G532" s="219"/>
      <c r="H532" s="222">
        <v>86.2</v>
      </c>
      <c r="I532" s="223"/>
      <c r="J532" s="219"/>
      <c r="K532" s="219"/>
      <c r="L532" s="224"/>
      <c r="M532" s="225"/>
      <c r="N532" s="226"/>
      <c r="O532" s="226"/>
      <c r="P532" s="226"/>
      <c r="Q532" s="226"/>
      <c r="R532" s="226"/>
      <c r="S532" s="226"/>
      <c r="T532" s="227"/>
      <c r="AT532" s="228" t="s">
        <v>156</v>
      </c>
      <c r="AU532" s="228" t="s">
        <v>90</v>
      </c>
      <c r="AV532" s="14" t="s">
        <v>90</v>
      </c>
      <c r="AW532" s="14" t="s">
        <v>38</v>
      </c>
      <c r="AX532" s="14" t="s">
        <v>81</v>
      </c>
      <c r="AY532" s="228" t="s">
        <v>146</v>
      </c>
    </row>
    <row r="533" spans="1:65" s="15" customFormat="1" ht="10.199999999999999">
      <c r="B533" s="229"/>
      <c r="C533" s="230"/>
      <c r="D533" s="204" t="s">
        <v>156</v>
      </c>
      <c r="E533" s="231" t="s">
        <v>32</v>
      </c>
      <c r="F533" s="232" t="s">
        <v>159</v>
      </c>
      <c r="G533" s="230"/>
      <c r="H533" s="233">
        <v>86.2</v>
      </c>
      <c r="I533" s="234"/>
      <c r="J533" s="230"/>
      <c r="K533" s="230"/>
      <c r="L533" s="235"/>
      <c r="M533" s="236"/>
      <c r="N533" s="237"/>
      <c r="O533" s="237"/>
      <c r="P533" s="237"/>
      <c r="Q533" s="237"/>
      <c r="R533" s="237"/>
      <c r="S533" s="237"/>
      <c r="T533" s="238"/>
      <c r="AT533" s="239" t="s">
        <v>156</v>
      </c>
      <c r="AU533" s="239" t="s">
        <v>90</v>
      </c>
      <c r="AV533" s="15" t="s">
        <v>152</v>
      </c>
      <c r="AW533" s="15" t="s">
        <v>38</v>
      </c>
      <c r="AX533" s="15" t="s">
        <v>40</v>
      </c>
      <c r="AY533" s="239" t="s">
        <v>146</v>
      </c>
    </row>
    <row r="534" spans="1:65" s="2" customFormat="1" ht="16.5" customHeight="1">
      <c r="A534" s="37"/>
      <c r="B534" s="38"/>
      <c r="C534" s="191" t="s">
        <v>618</v>
      </c>
      <c r="D534" s="191" t="s">
        <v>148</v>
      </c>
      <c r="E534" s="192" t="s">
        <v>619</v>
      </c>
      <c r="F534" s="193" t="s">
        <v>620</v>
      </c>
      <c r="G534" s="194" t="s">
        <v>96</v>
      </c>
      <c r="H534" s="195">
        <v>22.85</v>
      </c>
      <c r="I534" s="196"/>
      <c r="J534" s="197">
        <f>ROUND(I534*H534,2)</f>
        <v>0</v>
      </c>
      <c r="K534" s="193" t="s">
        <v>151</v>
      </c>
      <c r="L534" s="42"/>
      <c r="M534" s="198" t="s">
        <v>32</v>
      </c>
      <c r="N534" s="199" t="s">
        <v>52</v>
      </c>
      <c r="O534" s="67"/>
      <c r="P534" s="200">
        <f>O534*H534</f>
        <v>0</v>
      </c>
      <c r="Q534" s="200">
        <v>6.9999999999999994E-5</v>
      </c>
      <c r="R534" s="200">
        <f>Q534*H534</f>
        <v>1.5995E-3</v>
      </c>
      <c r="S534" s="200">
        <v>0</v>
      </c>
      <c r="T534" s="201">
        <f>S534*H534</f>
        <v>0</v>
      </c>
      <c r="U534" s="37"/>
      <c r="V534" s="37"/>
      <c r="W534" s="37"/>
      <c r="X534" s="37"/>
      <c r="Y534" s="37"/>
      <c r="Z534" s="37"/>
      <c r="AA534" s="37"/>
      <c r="AB534" s="37"/>
      <c r="AC534" s="37"/>
      <c r="AD534" s="37"/>
      <c r="AE534" s="37"/>
      <c r="AR534" s="202" t="s">
        <v>152</v>
      </c>
      <c r="AT534" s="202" t="s">
        <v>148</v>
      </c>
      <c r="AU534" s="202" t="s">
        <v>90</v>
      </c>
      <c r="AY534" s="19" t="s">
        <v>146</v>
      </c>
      <c r="BE534" s="203">
        <f>IF(N534="základní",J534,0)</f>
        <v>0</v>
      </c>
      <c r="BF534" s="203">
        <f>IF(N534="snížená",J534,0)</f>
        <v>0</v>
      </c>
      <c r="BG534" s="203">
        <f>IF(N534="zákl. přenesená",J534,0)</f>
        <v>0</v>
      </c>
      <c r="BH534" s="203">
        <f>IF(N534="sníž. přenesená",J534,0)</f>
        <v>0</v>
      </c>
      <c r="BI534" s="203">
        <f>IF(N534="nulová",J534,0)</f>
        <v>0</v>
      </c>
      <c r="BJ534" s="19" t="s">
        <v>40</v>
      </c>
      <c r="BK534" s="203">
        <f>ROUND(I534*H534,2)</f>
        <v>0</v>
      </c>
      <c r="BL534" s="19" t="s">
        <v>152</v>
      </c>
      <c r="BM534" s="202" t="s">
        <v>621</v>
      </c>
    </row>
    <row r="535" spans="1:65" s="2" customFormat="1" ht="105.6">
      <c r="A535" s="37"/>
      <c r="B535" s="38"/>
      <c r="C535" s="39"/>
      <c r="D535" s="204" t="s">
        <v>154</v>
      </c>
      <c r="E535" s="39"/>
      <c r="F535" s="205" t="s">
        <v>616</v>
      </c>
      <c r="G535" s="39"/>
      <c r="H535" s="39"/>
      <c r="I535" s="112"/>
      <c r="J535" s="39"/>
      <c r="K535" s="39"/>
      <c r="L535" s="42"/>
      <c r="M535" s="206"/>
      <c r="N535" s="207"/>
      <c r="O535" s="67"/>
      <c r="P535" s="67"/>
      <c r="Q535" s="67"/>
      <c r="R535" s="67"/>
      <c r="S535" s="67"/>
      <c r="T535" s="68"/>
      <c r="U535" s="37"/>
      <c r="V535" s="37"/>
      <c r="W535" s="37"/>
      <c r="X535" s="37"/>
      <c r="Y535" s="37"/>
      <c r="Z535" s="37"/>
      <c r="AA535" s="37"/>
      <c r="AB535" s="37"/>
      <c r="AC535" s="37"/>
      <c r="AD535" s="37"/>
      <c r="AE535" s="37"/>
      <c r="AT535" s="19" t="s">
        <v>154</v>
      </c>
      <c r="AU535" s="19" t="s">
        <v>90</v>
      </c>
    </row>
    <row r="536" spans="1:65" s="13" customFormat="1" ht="10.199999999999999">
      <c r="B536" s="208"/>
      <c r="C536" s="209"/>
      <c r="D536" s="204" t="s">
        <v>156</v>
      </c>
      <c r="E536" s="210" t="s">
        <v>32</v>
      </c>
      <c r="F536" s="211" t="s">
        <v>423</v>
      </c>
      <c r="G536" s="209"/>
      <c r="H536" s="210" t="s">
        <v>32</v>
      </c>
      <c r="I536" s="212"/>
      <c r="J536" s="209"/>
      <c r="K536" s="209"/>
      <c r="L536" s="213"/>
      <c r="M536" s="214"/>
      <c r="N536" s="215"/>
      <c r="O536" s="215"/>
      <c r="P536" s="215"/>
      <c r="Q536" s="215"/>
      <c r="R536" s="215"/>
      <c r="S536" s="215"/>
      <c r="T536" s="216"/>
      <c r="AT536" s="217" t="s">
        <v>156</v>
      </c>
      <c r="AU536" s="217" t="s">
        <v>90</v>
      </c>
      <c r="AV536" s="13" t="s">
        <v>40</v>
      </c>
      <c r="AW536" s="13" t="s">
        <v>38</v>
      </c>
      <c r="AX536" s="13" t="s">
        <v>81</v>
      </c>
      <c r="AY536" s="217" t="s">
        <v>146</v>
      </c>
    </row>
    <row r="537" spans="1:65" s="13" customFormat="1" ht="10.199999999999999">
      <c r="B537" s="208"/>
      <c r="C537" s="209"/>
      <c r="D537" s="204" t="s">
        <v>156</v>
      </c>
      <c r="E537" s="210" t="s">
        <v>32</v>
      </c>
      <c r="F537" s="211" t="s">
        <v>424</v>
      </c>
      <c r="G537" s="209"/>
      <c r="H537" s="210" t="s">
        <v>32</v>
      </c>
      <c r="I537" s="212"/>
      <c r="J537" s="209"/>
      <c r="K537" s="209"/>
      <c r="L537" s="213"/>
      <c r="M537" s="214"/>
      <c r="N537" s="215"/>
      <c r="O537" s="215"/>
      <c r="P537" s="215"/>
      <c r="Q537" s="215"/>
      <c r="R537" s="215"/>
      <c r="S537" s="215"/>
      <c r="T537" s="216"/>
      <c r="AT537" s="217" t="s">
        <v>156</v>
      </c>
      <c r="AU537" s="217" t="s">
        <v>90</v>
      </c>
      <c r="AV537" s="13" t="s">
        <v>40</v>
      </c>
      <c r="AW537" s="13" t="s">
        <v>38</v>
      </c>
      <c r="AX537" s="13" t="s">
        <v>81</v>
      </c>
      <c r="AY537" s="217" t="s">
        <v>146</v>
      </c>
    </row>
    <row r="538" spans="1:65" s="14" customFormat="1" ht="10.199999999999999">
      <c r="B538" s="218"/>
      <c r="C538" s="219"/>
      <c r="D538" s="204" t="s">
        <v>156</v>
      </c>
      <c r="E538" s="220" t="s">
        <v>32</v>
      </c>
      <c r="F538" s="221" t="s">
        <v>622</v>
      </c>
      <c r="G538" s="219"/>
      <c r="H538" s="222">
        <v>22.85</v>
      </c>
      <c r="I538" s="223"/>
      <c r="J538" s="219"/>
      <c r="K538" s="219"/>
      <c r="L538" s="224"/>
      <c r="M538" s="225"/>
      <c r="N538" s="226"/>
      <c r="O538" s="226"/>
      <c r="P538" s="226"/>
      <c r="Q538" s="226"/>
      <c r="R538" s="226"/>
      <c r="S538" s="226"/>
      <c r="T538" s="227"/>
      <c r="AT538" s="228" t="s">
        <v>156</v>
      </c>
      <c r="AU538" s="228" t="s">
        <v>90</v>
      </c>
      <c r="AV538" s="14" t="s">
        <v>90</v>
      </c>
      <c r="AW538" s="14" t="s">
        <v>38</v>
      </c>
      <c r="AX538" s="14" t="s">
        <v>81</v>
      </c>
      <c r="AY538" s="228" t="s">
        <v>146</v>
      </c>
    </row>
    <row r="539" spans="1:65" s="15" customFormat="1" ht="10.199999999999999">
      <c r="B539" s="229"/>
      <c r="C539" s="230"/>
      <c r="D539" s="204" t="s">
        <v>156</v>
      </c>
      <c r="E539" s="231" t="s">
        <v>32</v>
      </c>
      <c r="F539" s="232" t="s">
        <v>159</v>
      </c>
      <c r="G539" s="230"/>
      <c r="H539" s="233">
        <v>22.85</v>
      </c>
      <c r="I539" s="234"/>
      <c r="J539" s="230"/>
      <c r="K539" s="230"/>
      <c r="L539" s="235"/>
      <c r="M539" s="236"/>
      <c r="N539" s="237"/>
      <c r="O539" s="237"/>
      <c r="P539" s="237"/>
      <c r="Q539" s="237"/>
      <c r="R539" s="237"/>
      <c r="S539" s="237"/>
      <c r="T539" s="238"/>
      <c r="AT539" s="239" t="s">
        <v>156</v>
      </c>
      <c r="AU539" s="239" t="s">
        <v>90</v>
      </c>
      <c r="AV539" s="15" t="s">
        <v>152</v>
      </c>
      <c r="AW539" s="15" t="s">
        <v>38</v>
      </c>
      <c r="AX539" s="15" t="s">
        <v>40</v>
      </c>
      <c r="AY539" s="239" t="s">
        <v>146</v>
      </c>
    </row>
    <row r="540" spans="1:65" s="2" customFormat="1" ht="16.5" customHeight="1">
      <c r="A540" s="37"/>
      <c r="B540" s="38"/>
      <c r="C540" s="191" t="s">
        <v>623</v>
      </c>
      <c r="D540" s="191" t="s">
        <v>148</v>
      </c>
      <c r="E540" s="192" t="s">
        <v>624</v>
      </c>
      <c r="F540" s="193" t="s">
        <v>625</v>
      </c>
      <c r="G540" s="194" t="s">
        <v>96</v>
      </c>
      <c r="H540" s="195">
        <v>92.36</v>
      </c>
      <c r="I540" s="196"/>
      <c r="J540" s="197">
        <f>ROUND(I540*H540,2)</f>
        <v>0</v>
      </c>
      <c r="K540" s="193" t="s">
        <v>151</v>
      </c>
      <c r="L540" s="42"/>
      <c r="M540" s="198" t="s">
        <v>32</v>
      </c>
      <c r="N540" s="199" t="s">
        <v>52</v>
      </c>
      <c r="O540" s="67"/>
      <c r="P540" s="200">
        <f>O540*H540</f>
        <v>0</v>
      </c>
      <c r="Q540" s="200">
        <v>1.2999999999999999E-4</v>
      </c>
      <c r="R540" s="200">
        <f>Q540*H540</f>
        <v>1.2006799999999998E-2</v>
      </c>
      <c r="S540" s="200">
        <v>0</v>
      </c>
      <c r="T540" s="201">
        <f>S540*H540</f>
        <v>0</v>
      </c>
      <c r="U540" s="37"/>
      <c r="V540" s="37"/>
      <c r="W540" s="37"/>
      <c r="X540" s="37"/>
      <c r="Y540" s="37"/>
      <c r="Z540" s="37"/>
      <c r="AA540" s="37"/>
      <c r="AB540" s="37"/>
      <c r="AC540" s="37"/>
      <c r="AD540" s="37"/>
      <c r="AE540" s="37"/>
      <c r="AR540" s="202" t="s">
        <v>152</v>
      </c>
      <c r="AT540" s="202" t="s">
        <v>148</v>
      </c>
      <c r="AU540" s="202" t="s">
        <v>90</v>
      </c>
      <c r="AY540" s="19" t="s">
        <v>146</v>
      </c>
      <c r="BE540" s="203">
        <f>IF(N540="základní",J540,0)</f>
        <v>0</v>
      </c>
      <c r="BF540" s="203">
        <f>IF(N540="snížená",J540,0)</f>
        <v>0</v>
      </c>
      <c r="BG540" s="203">
        <f>IF(N540="zákl. přenesená",J540,0)</f>
        <v>0</v>
      </c>
      <c r="BH540" s="203">
        <f>IF(N540="sníž. přenesená",J540,0)</f>
        <v>0</v>
      </c>
      <c r="BI540" s="203">
        <f>IF(N540="nulová",J540,0)</f>
        <v>0</v>
      </c>
      <c r="BJ540" s="19" t="s">
        <v>40</v>
      </c>
      <c r="BK540" s="203">
        <f>ROUND(I540*H540,2)</f>
        <v>0</v>
      </c>
      <c r="BL540" s="19" t="s">
        <v>152</v>
      </c>
      <c r="BM540" s="202" t="s">
        <v>626</v>
      </c>
    </row>
    <row r="541" spans="1:65" s="2" customFormat="1" ht="105.6">
      <c r="A541" s="37"/>
      <c r="B541" s="38"/>
      <c r="C541" s="39"/>
      <c r="D541" s="204" t="s">
        <v>154</v>
      </c>
      <c r="E541" s="39"/>
      <c r="F541" s="205" t="s">
        <v>616</v>
      </c>
      <c r="G541" s="39"/>
      <c r="H541" s="39"/>
      <c r="I541" s="112"/>
      <c r="J541" s="39"/>
      <c r="K541" s="39"/>
      <c r="L541" s="42"/>
      <c r="M541" s="206"/>
      <c r="N541" s="207"/>
      <c r="O541" s="67"/>
      <c r="P541" s="67"/>
      <c r="Q541" s="67"/>
      <c r="R541" s="67"/>
      <c r="S541" s="67"/>
      <c r="T541" s="68"/>
      <c r="U541" s="37"/>
      <c r="V541" s="37"/>
      <c r="W541" s="37"/>
      <c r="X541" s="37"/>
      <c r="Y541" s="37"/>
      <c r="Z541" s="37"/>
      <c r="AA541" s="37"/>
      <c r="AB541" s="37"/>
      <c r="AC541" s="37"/>
      <c r="AD541" s="37"/>
      <c r="AE541" s="37"/>
      <c r="AT541" s="19" t="s">
        <v>154</v>
      </c>
      <c r="AU541" s="19" t="s">
        <v>90</v>
      </c>
    </row>
    <row r="542" spans="1:65" s="13" customFormat="1" ht="10.199999999999999">
      <c r="B542" s="208"/>
      <c r="C542" s="209"/>
      <c r="D542" s="204" t="s">
        <v>156</v>
      </c>
      <c r="E542" s="210" t="s">
        <v>32</v>
      </c>
      <c r="F542" s="211" t="s">
        <v>423</v>
      </c>
      <c r="G542" s="209"/>
      <c r="H542" s="210" t="s">
        <v>32</v>
      </c>
      <c r="I542" s="212"/>
      <c r="J542" s="209"/>
      <c r="K542" s="209"/>
      <c r="L542" s="213"/>
      <c r="M542" s="214"/>
      <c r="N542" s="215"/>
      <c r="O542" s="215"/>
      <c r="P542" s="215"/>
      <c r="Q542" s="215"/>
      <c r="R542" s="215"/>
      <c r="S542" s="215"/>
      <c r="T542" s="216"/>
      <c r="AT542" s="217" t="s">
        <v>156</v>
      </c>
      <c r="AU542" s="217" t="s">
        <v>90</v>
      </c>
      <c r="AV542" s="13" t="s">
        <v>40</v>
      </c>
      <c r="AW542" s="13" t="s">
        <v>38</v>
      </c>
      <c r="AX542" s="13" t="s">
        <v>81</v>
      </c>
      <c r="AY542" s="217" t="s">
        <v>146</v>
      </c>
    </row>
    <row r="543" spans="1:65" s="13" customFormat="1" ht="10.199999999999999">
      <c r="B543" s="208"/>
      <c r="C543" s="209"/>
      <c r="D543" s="204" t="s">
        <v>156</v>
      </c>
      <c r="E543" s="210" t="s">
        <v>32</v>
      </c>
      <c r="F543" s="211" t="s">
        <v>424</v>
      </c>
      <c r="G543" s="209"/>
      <c r="H543" s="210" t="s">
        <v>32</v>
      </c>
      <c r="I543" s="212"/>
      <c r="J543" s="209"/>
      <c r="K543" s="209"/>
      <c r="L543" s="213"/>
      <c r="M543" s="214"/>
      <c r="N543" s="215"/>
      <c r="O543" s="215"/>
      <c r="P543" s="215"/>
      <c r="Q543" s="215"/>
      <c r="R543" s="215"/>
      <c r="S543" s="215"/>
      <c r="T543" s="216"/>
      <c r="AT543" s="217" t="s">
        <v>156</v>
      </c>
      <c r="AU543" s="217" t="s">
        <v>90</v>
      </c>
      <c r="AV543" s="13" t="s">
        <v>40</v>
      </c>
      <c r="AW543" s="13" t="s">
        <v>38</v>
      </c>
      <c r="AX543" s="13" t="s">
        <v>81</v>
      </c>
      <c r="AY543" s="217" t="s">
        <v>146</v>
      </c>
    </row>
    <row r="544" spans="1:65" s="14" customFormat="1" ht="10.199999999999999">
      <c r="B544" s="218"/>
      <c r="C544" s="219"/>
      <c r="D544" s="204" t="s">
        <v>156</v>
      </c>
      <c r="E544" s="220" t="s">
        <v>32</v>
      </c>
      <c r="F544" s="221" t="s">
        <v>627</v>
      </c>
      <c r="G544" s="219"/>
      <c r="H544" s="222">
        <v>92.36</v>
      </c>
      <c r="I544" s="223"/>
      <c r="J544" s="219"/>
      <c r="K544" s="219"/>
      <c r="L544" s="224"/>
      <c r="M544" s="225"/>
      <c r="N544" s="226"/>
      <c r="O544" s="226"/>
      <c r="P544" s="226"/>
      <c r="Q544" s="226"/>
      <c r="R544" s="226"/>
      <c r="S544" s="226"/>
      <c r="T544" s="227"/>
      <c r="AT544" s="228" t="s">
        <v>156</v>
      </c>
      <c r="AU544" s="228" t="s">
        <v>90</v>
      </c>
      <c r="AV544" s="14" t="s">
        <v>90</v>
      </c>
      <c r="AW544" s="14" t="s">
        <v>38</v>
      </c>
      <c r="AX544" s="14" t="s">
        <v>81</v>
      </c>
      <c r="AY544" s="228" t="s">
        <v>146</v>
      </c>
    </row>
    <row r="545" spans="1:65" s="15" customFormat="1" ht="10.199999999999999">
      <c r="B545" s="229"/>
      <c r="C545" s="230"/>
      <c r="D545" s="204" t="s">
        <v>156</v>
      </c>
      <c r="E545" s="231" t="s">
        <v>32</v>
      </c>
      <c r="F545" s="232" t="s">
        <v>159</v>
      </c>
      <c r="G545" s="230"/>
      <c r="H545" s="233">
        <v>92.36</v>
      </c>
      <c r="I545" s="234"/>
      <c r="J545" s="230"/>
      <c r="K545" s="230"/>
      <c r="L545" s="235"/>
      <c r="M545" s="236"/>
      <c r="N545" s="237"/>
      <c r="O545" s="237"/>
      <c r="P545" s="237"/>
      <c r="Q545" s="237"/>
      <c r="R545" s="237"/>
      <c r="S545" s="237"/>
      <c r="T545" s="238"/>
      <c r="AT545" s="239" t="s">
        <v>156</v>
      </c>
      <c r="AU545" s="239" t="s">
        <v>90</v>
      </c>
      <c r="AV545" s="15" t="s">
        <v>152</v>
      </c>
      <c r="AW545" s="15" t="s">
        <v>38</v>
      </c>
      <c r="AX545" s="15" t="s">
        <v>40</v>
      </c>
      <c r="AY545" s="239" t="s">
        <v>146</v>
      </c>
    </row>
    <row r="546" spans="1:65" s="2" customFormat="1" ht="16.5" customHeight="1">
      <c r="A546" s="37"/>
      <c r="B546" s="38"/>
      <c r="C546" s="191" t="s">
        <v>628</v>
      </c>
      <c r="D546" s="191" t="s">
        <v>148</v>
      </c>
      <c r="E546" s="192" t="s">
        <v>629</v>
      </c>
      <c r="F546" s="193" t="s">
        <v>630</v>
      </c>
      <c r="G546" s="194" t="s">
        <v>101</v>
      </c>
      <c r="H546" s="195">
        <v>25</v>
      </c>
      <c r="I546" s="196"/>
      <c r="J546" s="197">
        <f>ROUND(I546*H546,2)</f>
        <v>0</v>
      </c>
      <c r="K546" s="193" t="s">
        <v>151</v>
      </c>
      <c r="L546" s="42"/>
      <c r="M546" s="198" t="s">
        <v>32</v>
      </c>
      <c r="N546" s="199" t="s">
        <v>52</v>
      </c>
      <c r="O546" s="67"/>
      <c r="P546" s="200">
        <f>O546*H546</f>
        <v>0</v>
      </c>
      <c r="Q546" s="200">
        <v>1.6000000000000001E-3</v>
      </c>
      <c r="R546" s="200">
        <f>Q546*H546</f>
        <v>0.04</v>
      </c>
      <c r="S546" s="200">
        <v>0</v>
      </c>
      <c r="T546" s="201">
        <f>S546*H546</f>
        <v>0</v>
      </c>
      <c r="U546" s="37"/>
      <c r="V546" s="37"/>
      <c r="W546" s="37"/>
      <c r="X546" s="37"/>
      <c r="Y546" s="37"/>
      <c r="Z546" s="37"/>
      <c r="AA546" s="37"/>
      <c r="AB546" s="37"/>
      <c r="AC546" s="37"/>
      <c r="AD546" s="37"/>
      <c r="AE546" s="37"/>
      <c r="AR546" s="202" t="s">
        <v>152</v>
      </c>
      <c r="AT546" s="202" t="s">
        <v>148</v>
      </c>
      <c r="AU546" s="202" t="s">
        <v>90</v>
      </c>
      <c r="AY546" s="19" t="s">
        <v>146</v>
      </c>
      <c r="BE546" s="203">
        <f>IF(N546="základní",J546,0)</f>
        <v>0</v>
      </c>
      <c r="BF546" s="203">
        <f>IF(N546="snížená",J546,0)</f>
        <v>0</v>
      </c>
      <c r="BG546" s="203">
        <f>IF(N546="zákl. přenesená",J546,0)</f>
        <v>0</v>
      </c>
      <c r="BH546" s="203">
        <f>IF(N546="sníž. přenesená",J546,0)</f>
        <v>0</v>
      </c>
      <c r="BI546" s="203">
        <f>IF(N546="nulová",J546,0)</f>
        <v>0</v>
      </c>
      <c r="BJ546" s="19" t="s">
        <v>40</v>
      </c>
      <c r="BK546" s="203">
        <f>ROUND(I546*H546,2)</f>
        <v>0</v>
      </c>
      <c r="BL546" s="19" t="s">
        <v>152</v>
      </c>
      <c r="BM546" s="202" t="s">
        <v>631</v>
      </c>
    </row>
    <row r="547" spans="1:65" s="2" customFormat="1" ht="105.6">
      <c r="A547" s="37"/>
      <c r="B547" s="38"/>
      <c r="C547" s="39"/>
      <c r="D547" s="204" t="s">
        <v>154</v>
      </c>
      <c r="E547" s="39"/>
      <c r="F547" s="205" t="s">
        <v>616</v>
      </c>
      <c r="G547" s="39"/>
      <c r="H547" s="39"/>
      <c r="I547" s="112"/>
      <c r="J547" s="39"/>
      <c r="K547" s="39"/>
      <c r="L547" s="42"/>
      <c r="M547" s="206"/>
      <c r="N547" s="207"/>
      <c r="O547" s="67"/>
      <c r="P547" s="67"/>
      <c r="Q547" s="67"/>
      <c r="R547" s="67"/>
      <c r="S547" s="67"/>
      <c r="T547" s="68"/>
      <c r="U547" s="37"/>
      <c r="V547" s="37"/>
      <c r="W547" s="37"/>
      <c r="X547" s="37"/>
      <c r="Y547" s="37"/>
      <c r="Z547" s="37"/>
      <c r="AA547" s="37"/>
      <c r="AB547" s="37"/>
      <c r="AC547" s="37"/>
      <c r="AD547" s="37"/>
      <c r="AE547" s="37"/>
      <c r="AT547" s="19" t="s">
        <v>154</v>
      </c>
      <c r="AU547" s="19" t="s">
        <v>90</v>
      </c>
    </row>
    <row r="548" spans="1:65" s="13" customFormat="1" ht="10.199999999999999">
      <c r="B548" s="208"/>
      <c r="C548" s="209"/>
      <c r="D548" s="204" t="s">
        <v>156</v>
      </c>
      <c r="E548" s="210" t="s">
        <v>32</v>
      </c>
      <c r="F548" s="211" t="s">
        <v>423</v>
      </c>
      <c r="G548" s="209"/>
      <c r="H548" s="210" t="s">
        <v>32</v>
      </c>
      <c r="I548" s="212"/>
      <c r="J548" s="209"/>
      <c r="K548" s="209"/>
      <c r="L548" s="213"/>
      <c r="M548" s="214"/>
      <c r="N548" s="215"/>
      <c r="O548" s="215"/>
      <c r="P548" s="215"/>
      <c r="Q548" s="215"/>
      <c r="R548" s="215"/>
      <c r="S548" s="215"/>
      <c r="T548" s="216"/>
      <c r="AT548" s="217" t="s">
        <v>156</v>
      </c>
      <c r="AU548" s="217" t="s">
        <v>90</v>
      </c>
      <c r="AV548" s="13" t="s">
        <v>40</v>
      </c>
      <c r="AW548" s="13" t="s">
        <v>38</v>
      </c>
      <c r="AX548" s="13" t="s">
        <v>81</v>
      </c>
      <c r="AY548" s="217" t="s">
        <v>146</v>
      </c>
    </row>
    <row r="549" spans="1:65" s="13" customFormat="1" ht="10.199999999999999">
      <c r="B549" s="208"/>
      <c r="C549" s="209"/>
      <c r="D549" s="204" t="s">
        <v>156</v>
      </c>
      <c r="E549" s="210" t="s">
        <v>32</v>
      </c>
      <c r="F549" s="211" t="s">
        <v>424</v>
      </c>
      <c r="G549" s="209"/>
      <c r="H549" s="210" t="s">
        <v>32</v>
      </c>
      <c r="I549" s="212"/>
      <c r="J549" s="209"/>
      <c r="K549" s="209"/>
      <c r="L549" s="213"/>
      <c r="M549" s="214"/>
      <c r="N549" s="215"/>
      <c r="O549" s="215"/>
      <c r="P549" s="215"/>
      <c r="Q549" s="215"/>
      <c r="R549" s="215"/>
      <c r="S549" s="215"/>
      <c r="T549" s="216"/>
      <c r="AT549" s="217" t="s">
        <v>156</v>
      </c>
      <c r="AU549" s="217" t="s">
        <v>90</v>
      </c>
      <c r="AV549" s="13" t="s">
        <v>40</v>
      </c>
      <c r="AW549" s="13" t="s">
        <v>38</v>
      </c>
      <c r="AX549" s="13" t="s">
        <v>81</v>
      </c>
      <c r="AY549" s="217" t="s">
        <v>146</v>
      </c>
    </row>
    <row r="550" spans="1:65" s="14" customFormat="1" ht="10.199999999999999">
      <c r="B550" s="218"/>
      <c r="C550" s="219"/>
      <c r="D550" s="204" t="s">
        <v>156</v>
      </c>
      <c r="E550" s="220" t="s">
        <v>32</v>
      </c>
      <c r="F550" s="221" t="s">
        <v>632</v>
      </c>
      <c r="G550" s="219"/>
      <c r="H550" s="222">
        <v>25</v>
      </c>
      <c r="I550" s="223"/>
      <c r="J550" s="219"/>
      <c r="K550" s="219"/>
      <c r="L550" s="224"/>
      <c r="M550" s="225"/>
      <c r="N550" s="226"/>
      <c r="O550" s="226"/>
      <c r="P550" s="226"/>
      <c r="Q550" s="226"/>
      <c r="R550" s="226"/>
      <c r="S550" s="226"/>
      <c r="T550" s="227"/>
      <c r="AT550" s="228" t="s">
        <v>156</v>
      </c>
      <c r="AU550" s="228" t="s">
        <v>90</v>
      </c>
      <c r="AV550" s="14" t="s">
        <v>90</v>
      </c>
      <c r="AW550" s="14" t="s">
        <v>38</v>
      </c>
      <c r="AX550" s="14" t="s">
        <v>81</v>
      </c>
      <c r="AY550" s="228" t="s">
        <v>146</v>
      </c>
    </row>
    <row r="551" spans="1:65" s="15" customFormat="1" ht="10.199999999999999">
      <c r="B551" s="229"/>
      <c r="C551" s="230"/>
      <c r="D551" s="204" t="s">
        <v>156</v>
      </c>
      <c r="E551" s="231" t="s">
        <v>32</v>
      </c>
      <c r="F551" s="232" t="s">
        <v>159</v>
      </c>
      <c r="G551" s="230"/>
      <c r="H551" s="233">
        <v>25</v>
      </c>
      <c r="I551" s="234"/>
      <c r="J551" s="230"/>
      <c r="K551" s="230"/>
      <c r="L551" s="235"/>
      <c r="M551" s="236"/>
      <c r="N551" s="237"/>
      <c r="O551" s="237"/>
      <c r="P551" s="237"/>
      <c r="Q551" s="237"/>
      <c r="R551" s="237"/>
      <c r="S551" s="237"/>
      <c r="T551" s="238"/>
      <c r="AT551" s="239" t="s">
        <v>156</v>
      </c>
      <c r="AU551" s="239" t="s">
        <v>90</v>
      </c>
      <c r="AV551" s="15" t="s">
        <v>152</v>
      </c>
      <c r="AW551" s="15" t="s">
        <v>38</v>
      </c>
      <c r="AX551" s="15" t="s">
        <v>40</v>
      </c>
      <c r="AY551" s="239" t="s">
        <v>146</v>
      </c>
    </row>
    <row r="552" spans="1:65" s="2" customFormat="1" ht="16.5" customHeight="1">
      <c r="A552" s="37"/>
      <c r="B552" s="38"/>
      <c r="C552" s="191" t="s">
        <v>633</v>
      </c>
      <c r="D552" s="191" t="s">
        <v>148</v>
      </c>
      <c r="E552" s="192" t="s">
        <v>634</v>
      </c>
      <c r="F552" s="193" t="s">
        <v>635</v>
      </c>
      <c r="G552" s="194" t="s">
        <v>112</v>
      </c>
      <c r="H552" s="195">
        <v>7</v>
      </c>
      <c r="I552" s="196"/>
      <c r="J552" s="197">
        <f>ROUND(I552*H552,2)</f>
        <v>0</v>
      </c>
      <c r="K552" s="193" t="s">
        <v>151</v>
      </c>
      <c r="L552" s="42"/>
      <c r="M552" s="198" t="s">
        <v>32</v>
      </c>
      <c r="N552" s="199" t="s">
        <v>52</v>
      </c>
      <c r="O552" s="67"/>
      <c r="P552" s="200">
        <f>O552*H552</f>
        <v>0</v>
      </c>
      <c r="Q552" s="200">
        <v>5.2999999999999998E-4</v>
      </c>
      <c r="R552" s="200">
        <f>Q552*H552</f>
        <v>3.7099999999999998E-3</v>
      </c>
      <c r="S552" s="200">
        <v>0</v>
      </c>
      <c r="T552" s="201">
        <f>S552*H552</f>
        <v>0</v>
      </c>
      <c r="U552" s="37"/>
      <c r="V552" s="37"/>
      <c r="W552" s="37"/>
      <c r="X552" s="37"/>
      <c r="Y552" s="37"/>
      <c r="Z552" s="37"/>
      <c r="AA552" s="37"/>
      <c r="AB552" s="37"/>
      <c r="AC552" s="37"/>
      <c r="AD552" s="37"/>
      <c r="AE552" s="37"/>
      <c r="AR552" s="202" t="s">
        <v>152</v>
      </c>
      <c r="AT552" s="202" t="s">
        <v>148</v>
      </c>
      <c r="AU552" s="202" t="s">
        <v>90</v>
      </c>
      <c r="AY552" s="19" t="s">
        <v>146</v>
      </c>
      <c r="BE552" s="203">
        <f>IF(N552="základní",J552,0)</f>
        <v>0</v>
      </c>
      <c r="BF552" s="203">
        <f>IF(N552="snížená",J552,0)</f>
        <v>0</v>
      </c>
      <c r="BG552" s="203">
        <f>IF(N552="zákl. přenesená",J552,0)</f>
        <v>0</v>
      </c>
      <c r="BH552" s="203">
        <f>IF(N552="sníž. přenesená",J552,0)</f>
        <v>0</v>
      </c>
      <c r="BI552" s="203">
        <f>IF(N552="nulová",J552,0)</f>
        <v>0</v>
      </c>
      <c r="BJ552" s="19" t="s">
        <v>40</v>
      </c>
      <c r="BK552" s="203">
        <f>ROUND(I552*H552,2)</f>
        <v>0</v>
      </c>
      <c r="BL552" s="19" t="s">
        <v>152</v>
      </c>
      <c r="BM552" s="202" t="s">
        <v>636</v>
      </c>
    </row>
    <row r="553" spans="1:65" s="2" customFormat="1" ht="67.2">
      <c r="A553" s="37"/>
      <c r="B553" s="38"/>
      <c r="C553" s="39"/>
      <c r="D553" s="204" t="s">
        <v>154</v>
      </c>
      <c r="E553" s="39"/>
      <c r="F553" s="205" t="s">
        <v>637</v>
      </c>
      <c r="G553" s="39"/>
      <c r="H553" s="39"/>
      <c r="I553" s="112"/>
      <c r="J553" s="39"/>
      <c r="K553" s="39"/>
      <c r="L553" s="42"/>
      <c r="M553" s="206"/>
      <c r="N553" s="207"/>
      <c r="O553" s="67"/>
      <c r="P553" s="67"/>
      <c r="Q553" s="67"/>
      <c r="R553" s="67"/>
      <c r="S553" s="67"/>
      <c r="T553" s="68"/>
      <c r="U553" s="37"/>
      <c r="V553" s="37"/>
      <c r="W553" s="37"/>
      <c r="X553" s="37"/>
      <c r="Y553" s="37"/>
      <c r="Z553" s="37"/>
      <c r="AA553" s="37"/>
      <c r="AB553" s="37"/>
      <c r="AC553" s="37"/>
      <c r="AD553" s="37"/>
      <c r="AE553" s="37"/>
      <c r="AT553" s="19" t="s">
        <v>154</v>
      </c>
      <c r="AU553" s="19" t="s">
        <v>90</v>
      </c>
    </row>
    <row r="554" spans="1:65" s="13" customFormat="1" ht="10.199999999999999">
      <c r="B554" s="208"/>
      <c r="C554" s="209"/>
      <c r="D554" s="204" t="s">
        <v>156</v>
      </c>
      <c r="E554" s="210" t="s">
        <v>32</v>
      </c>
      <c r="F554" s="211" t="s">
        <v>423</v>
      </c>
      <c r="G554" s="209"/>
      <c r="H554" s="210" t="s">
        <v>32</v>
      </c>
      <c r="I554" s="212"/>
      <c r="J554" s="209"/>
      <c r="K554" s="209"/>
      <c r="L554" s="213"/>
      <c r="M554" s="214"/>
      <c r="N554" s="215"/>
      <c r="O554" s="215"/>
      <c r="P554" s="215"/>
      <c r="Q554" s="215"/>
      <c r="R554" s="215"/>
      <c r="S554" s="215"/>
      <c r="T554" s="216"/>
      <c r="AT554" s="217" t="s">
        <v>156</v>
      </c>
      <c r="AU554" s="217" t="s">
        <v>90</v>
      </c>
      <c r="AV554" s="13" t="s">
        <v>40</v>
      </c>
      <c r="AW554" s="13" t="s">
        <v>38</v>
      </c>
      <c r="AX554" s="13" t="s">
        <v>81</v>
      </c>
      <c r="AY554" s="217" t="s">
        <v>146</v>
      </c>
    </row>
    <row r="555" spans="1:65" s="13" customFormat="1" ht="10.199999999999999">
      <c r="B555" s="208"/>
      <c r="C555" s="209"/>
      <c r="D555" s="204" t="s">
        <v>156</v>
      </c>
      <c r="E555" s="210" t="s">
        <v>32</v>
      </c>
      <c r="F555" s="211" t="s">
        <v>424</v>
      </c>
      <c r="G555" s="209"/>
      <c r="H555" s="210" t="s">
        <v>32</v>
      </c>
      <c r="I555" s="212"/>
      <c r="J555" s="209"/>
      <c r="K555" s="209"/>
      <c r="L555" s="213"/>
      <c r="M555" s="214"/>
      <c r="N555" s="215"/>
      <c r="O555" s="215"/>
      <c r="P555" s="215"/>
      <c r="Q555" s="215"/>
      <c r="R555" s="215"/>
      <c r="S555" s="215"/>
      <c r="T555" s="216"/>
      <c r="AT555" s="217" t="s">
        <v>156</v>
      </c>
      <c r="AU555" s="217" t="s">
        <v>90</v>
      </c>
      <c r="AV555" s="13" t="s">
        <v>40</v>
      </c>
      <c r="AW555" s="13" t="s">
        <v>38</v>
      </c>
      <c r="AX555" s="13" t="s">
        <v>81</v>
      </c>
      <c r="AY555" s="217" t="s">
        <v>146</v>
      </c>
    </row>
    <row r="556" spans="1:65" s="14" customFormat="1" ht="10.199999999999999">
      <c r="B556" s="218"/>
      <c r="C556" s="219"/>
      <c r="D556" s="204" t="s">
        <v>156</v>
      </c>
      <c r="E556" s="220" t="s">
        <v>32</v>
      </c>
      <c r="F556" s="221" t="s">
        <v>638</v>
      </c>
      <c r="G556" s="219"/>
      <c r="H556" s="222">
        <v>7</v>
      </c>
      <c r="I556" s="223"/>
      <c r="J556" s="219"/>
      <c r="K556" s="219"/>
      <c r="L556" s="224"/>
      <c r="M556" s="225"/>
      <c r="N556" s="226"/>
      <c r="O556" s="226"/>
      <c r="P556" s="226"/>
      <c r="Q556" s="226"/>
      <c r="R556" s="226"/>
      <c r="S556" s="226"/>
      <c r="T556" s="227"/>
      <c r="AT556" s="228" t="s">
        <v>156</v>
      </c>
      <c r="AU556" s="228" t="s">
        <v>90</v>
      </c>
      <c r="AV556" s="14" t="s">
        <v>90</v>
      </c>
      <c r="AW556" s="14" t="s">
        <v>38</v>
      </c>
      <c r="AX556" s="14" t="s">
        <v>81</v>
      </c>
      <c r="AY556" s="228" t="s">
        <v>146</v>
      </c>
    </row>
    <row r="557" spans="1:65" s="15" customFormat="1" ht="10.199999999999999">
      <c r="B557" s="229"/>
      <c r="C557" s="230"/>
      <c r="D557" s="204" t="s">
        <v>156</v>
      </c>
      <c r="E557" s="231" t="s">
        <v>32</v>
      </c>
      <c r="F557" s="232" t="s">
        <v>159</v>
      </c>
      <c r="G557" s="230"/>
      <c r="H557" s="233">
        <v>7</v>
      </c>
      <c r="I557" s="234"/>
      <c r="J557" s="230"/>
      <c r="K557" s="230"/>
      <c r="L557" s="235"/>
      <c r="M557" s="236"/>
      <c r="N557" s="237"/>
      <c r="O557" s="237"/>
      <c r="P557" s="237"/>
      <c r="Q557" s="237"/>
      <c r="R557" s="237"/>
      <c r="S557" s="237"/>
      <c r="T557" s="238"/>
      <c r="AT557" s="239" t="s">
        <v>156</v>
      </c>
      <c r="AU557" s="239" t="s">
        <v>90</v>
      </c>
      <c r="AV557" s="15" t="s">
        <v>152</v>
      </c>
      <c r="AW557" s="15" t="s">
        <v>38</v>
      </c>
      <c r="AX557" s="15" t="s">
        <v>40</v>
      </c>
      <c r="AY557" s="239" t="s">
        <v>146</v>
      </c>
    </row>
    <row r="558" spans="1:65" s="2" customFormat="1" ht="21.75" customHeight="1">
      <c r="A558" s="37"/>
      <c r="B558" s="38"/>
      <c r="C558" s="191" t="s">
        <v>639</v>
      </c>
      <c r="D558" s="191" t="s">
        <v>148</v>
      </c>
      <c r="E558" s="192" t="s">
        <v>640</v>
      </c>
      <c r="F558" s="193" t="s">
        <v>641</v>
      </c>
      <c r="G558" s="194" t="s">
        <v>96</v>
      </c>
      <c r="H558" s="195">
        <v>201.41</v>
      </c>
      <c r="I558" s="196"/>
      <c r="J558" s="197">
        <f>ROUND(I558*H558,2)</f>
        <v>0</v>
      </c>
      <c r="K558" s="193" t="s">
        <v>151</v>
      </c>
      <c r="L558" s="42"/>
      <c r="M558" s="198" t="s">
        <v>32</v>
      </c>
      <c r="N558" s="199" t="s">
        <v>52</v>
      </c>
      <c r="O558" s="67"/>
      <c r="P558" s="200">
        <f>O558*H558</f>
        <v>0</v>
      </c>
      <c r="Q558" s="200">
        <v>0</v>
      </c>
      <c r="R558" s="200">
        <f>Q558*H558</f>
        <v>0</v>
      </c>
      <c r="S558" s="200">
        <v>0</v>
      </c>
      <c r="T558" s="201">
        <f>S558*H558</f>
        <v>0</v>
      </c>
      <c r="U558" s="37"/>
      <c r="V558" s="37"/>
      <c r="W558" s="37"/>
      <c r="X558" s="37"/>
      <c r="Y558" s="37"/>
      <c r="Z558" s="37"/>
      <c r="AA558" s="37"/>
      <c r="AB558" s="37"/>
      <c r="AC558" s="37"/>
      <c r="AD558" s="37"/>
      <c r="AE558" s="37"/>
      <c r="AR558" s="202" t="s">
        <v>152</v>
      </c>
      <c r="AT558" s="202" t="s">
        <v>148</v>
      </c>
      <c r="AU558" s="202" t="s">
        <v>90</v>
      </c>
      <c r="AY558" s="19" t="s">
        <v>146</v>
      </c>
      <c r="BE558" s="203">
        <f>IF(N558="základní",J558,0)</f>
        <v>0</v>
      </c>
      <c r="BF558" s="203">
        <f>IF(N558="snížená",J558,0)</f>
        <v>0</v>
      </c>
      <c r="BG558" s="203">
        <f>IF(N558="zákl. přenesená",J558,0)</f>
        <v>0</v>
      </c>
      <c r="BH558" s="203">
        <f>IF(N558="sníž. přenesená",J558,0)</f>
        <v>0</v>
      </c>
      <c r="BI558" s="203">
        <f>IF(N558="nulová",J558,0)</f>
        <v>0</v>
      </c>
      <c r="BJ558" s="19" t="s">
        <v>40</v>
      </c>
      <c r="BK558" s="203">
        <f>ROUND(I558*H558,2)</f>
        <v>0</v>
      </c>
      <c r="BL558" s="19" t="s">
        <v>152</v>
      </c>
      <c r="BM558" s="202" t="s">
        <v>642</v>
      </c>
    </row>
    <row r="559" spans="1:65" s="2" customFormat="1" ht="48">
      <c r="A559" s="37"/>
      <c r="B559" s="38"/>
      <c r="C559" s="39"/>
      <c r="D559" s="204" t="s">
        <v>154</v>
      </c>
      <c r="E559" s="39"/>
      <c r="F559" s="205" t="s">
        <v>643</v>
      </c>
      <c r="G559" s="39"/>
      <c r="H559" s="39"/>
      <c r="I559" s="112"/>
      <c r="J559" s="39"/>
      <c r="K559" s="39"/>
      <c r="L559" s="42"/>
      <c r="M559" s="206"/>
      <c r="N559" s="207"/>
      <c r="O559" s="67"/>
      <c r="P559" s="67"/>
      <c r="Q559" s="67"/>
      <c r="R559" s="67"/>
      <c r="S559" s="67"/>
      <c r="T559" s="68"/>
      <c r="U559" s="37"/>
      <c r="V559" s="37"/>
      <c r="W559" s="37"/>
      <c r="X559" s="37"/>
      <c r="Y559" s="37"/>
      <c r="Z559" s="37"/>
      <c r="AA559" s="37"/>
      <c r="AB559" s="37"/>
      <c r="AC559" s="37"/>
      <c r="AD559" s="37"/>
      <c r="AE559" s="37"/>
      <c r="AT559" s="19" t="s">
        <v>154</v>
      </c>
      <c r="AU559" s="19" t="s">
        <v>90</v>
      </c>
    </row>
    <row r="560" spans="1:65" s="14" customFormat="1" ht="10.199999999999999">
      <c r="B560" s="218"/>
      <c r="C560" s="219"/>
      <c r="D560" s="204" t="s">
        <v>156</v>
      </c>
      <c r="E560" s="220" t="s">
        <v>32</v>
      </c>
      <c r="F560" s="221" t="s">
        <v>644</v>
      </c>
      <c r="G560" s="219"/>
      <c r="H560" s="222">
        <v>201.41</v>
      </c>
      <c r="I560" s="223"/>
      <c r="J560" s="219"/>
      <c r="K560" s="219"/>
      <c r="L560" s="224"/>
      <c r="M560" s="225"/>
      <c r="N560" s="226"/>
      <c r="O560" s="226"/>
      <c r="P560" s="226"/>
      <c r="Q560" s="226"/>
      <c r="R560" s="226"/>
      <c r="S560" s="226"/>
      <c r="T560" s="227"/>
      <c r="AT560" s="228" t="s">
        <v>156</v>
      </c>
      <c r="AU560" s="228" t="s">
        <v>90</v>
      </c>
      <c r="AV560" s="14" t="s">
        <v>90</v>
      </c>
      <c r="AW560" s="14" t="s">
        <v>38</v>
      </c>
      <c r="AX560" s="14" t="s">
        <v>40</v>
      </c>
      <c r="AY560" s="228" t="s">
        <v>146</v>
      </c>
    </row>
    <row r="561" spans="1:65" s="2" customFormat="1" ht="21.75" customHeight="1">
      <c r="A561" s="37"/>
      <c r="B561" s="38"/>
      <c r="C561" s="191" t="s">
        <v>645</v>
      </c>
      <c r="D561" s="191" t="s">
        <v>148</v>
      </c>
      <c r="E561" s="192" t="s">
        <v>646</v>
      </c>
      <c r="F561" s="193" t="s">
        <v>647</v>
      </c>
      <c r="G561" s="194" t="s">
        <v>101</v>
      </c>
      <c r="H561" s="195">
        <v>27.117999999999999</v>
      </c>
      <c r="I561" s="196"/>
      <c r="J561" s="197">
        <f>ROUND(I561*H561,2)</f>
        <v>0</v>
      </c>
      <c r="K561" s="193" t="s">
        <v>151</v>
      </c>
      <c r="L561" s="42"/>
      <c r="M561" s="198" t="s">
        <v>32</v>
      </c>
      <c r="N561" s="199" t="s">
        <v>52</v>
      </c>
      <c r="O561" s="67"/>
      <c r="P561" s="200">
        <f>O561*H561</f>
        <v>0</v>
      </c>
      <c r="Q561" s="200">
        <v>1.0000000000000001E-5</v>
      </c>
      <c r="R561" s="200">
        <f>Q561*H561</f>
        <v>2.7117999999999999E-4</v>
      </c>
      <c r="S561" s="200">
        <v>0</v>
      </c>
      <c r="T561" s="201">
        <f>S561*H561</f>
        <v>0</v>
      </c>
      <c r="U561" s="37"/>
      <c r="V561" s="37"/>
      <c r="W561" s="37"/>
      <c r="X561" s="37"/>
      <c r="Y561" s="37"/>
      <c r="Z561" s="37"/>
      <c r="AA561" s="37"/>
      <c r="AB561" s="37"/>
      <c r="AC561" s="37"/>
      <c r="AD561" s="37"/>
      <c r="AE561" s="37"/>
      <c r="AR561" s="202" t="s">
        <v>152</v>
      </c>
      <c r="AT561" s="202" t="s">
        <v>148</v>
      </c>
      <c r="AU561" s="202" t="s">
        <v>90</v>
      </c>
      <c r="AY561" s="19" t="s">
        <v>146</v>
      </c>
      <c r="BE561" s="203">
        <f>IF(N561="základní",J561,0)</f>
        <v>0</v>
      </c>
      <c r="BF561" s="203">
        <f>IF(N561="snížená",J561,0)</f>
        <v>0</v>
      </c>
      <c r="BG561" s="203">
        <f>IF(N561="zákl. přenesená",J561,0)</f>
        <v>0</v>
      </c>
      <c r="BH561" s="203">
        <f>IF(N561="sníž. přenesená",J561,0)</f>
        <v>0</v>
      </c>
      <c r="BI561" s="203">
        <f>IF(N561="nulová",J561,0)</f>
        <v>0</v>
      </c>
      <c r="BJ561" s="19" t="s">
        <v>40</v>
      </c>
      <c r="BK561" s="203">
        <f>ROUND(I561*H561,2)</f>
        <v>0</v>
      </c>
      <c r="BL561" s="19" t="s">
        <v>152</v>
      </c>
      <c r="BM561" s="202" t="s">
        <v>648</v>
      </c>
    </row>
    <row r="562" spans="1:65" s="2" customFormat="1" ht="48">
      <c r="A562" s="37"/>
      <c r="B562" s="38"/>
      <c r="C562" s="39"/>
      <c r="D562" s="204" t="s">
        <v>154</v>
      </c>
      <c r="E562" s="39"/>
      <c r="F562" s="205" t="s">
        <v>643</v>
      </c>
      <c r="G562" s="39"/>
      <c r="H562" s="39"/>
      <c r="I562" s="112"/>
      <c r="J562" s="39"/>
      <c r="K562" s="39"/>
      <c r="L562" s="42"/>
      <c r="M562" s="206"/>
      <c r="N562" s="207"/>
      <c r="O562" s="67"/>
      <c r="P562" s="67"/>
      <c r="Q562" s="67"/>
      <c r="R562" s="67"/>
      <c r="S562" s="67"/>
      <c r="T562" s="68"/>
      <c r="U562" s="37"/>
      <c r="V562" s="37"/>
      <c r="W562" s="37"/>
      <c r="X562" s="37"/>
      <c r="Y562" s="37"/>
      <c r="Z562" s="37"/>
      <c r="AA562" s="37"/>
      <c r="AB562" s="37"/>
      <c r="AC562" s="37"/>
      <c r="AD562" s="37"/>
      <c r="AE562" s="37"/>
      <c r="AT562" s="19" t="s">
        <v>154</v>
      </c>
      <c r="AU562" s="19" t="s">
        <v>90</v>
      </c>
    </row>
    <row r="563" spans="1:65" s="14" customFormat="1" ht="10.199999999999999">
      <c r="B563" s="218"/>
      <c r="C563" s="219"/>
      <c r="D563" s="204" t="s">
        <v>156</v>
      </c>
      <c r="E563" s="220" t="s">
        <v>32</v>
      </c>
      <c r="F563" s="221" t="s">
        <v>649</v>
      </c>
      <c r="G563" s="219"/>
      <c r="H563" s="222">
        <v>27.117999999999999</v>
      </c>
      <c r="I563" s="223"/>
      <c r="J563" s="219"/>
      <c r="K563" s="219"/>
      <c r="L563" s="224"/>
      <c r="M563" s="225"/>
      <c r="N563" s="226"/>
      <c r="O563" s="226"/>
      <c r="P563" s="226"/>
      <c r="Q563" s="226"/>
      <c r="R563" s="226"/>
      <c r="S563" s="226"/>
      <c r="T563" s="227"/>
      <c r="AT563" s="228" t="s">
        <v>156</v>
      </c>
      <c r="AU563" s="228" t="s">
        <v>90</v>
      </c>
      <c r="AV563" s="14" t="s">
        <v>90</v>
      </c>
      <c r="AW563" s="14" t="s">
        <v>38</v>
      </c>
      <c r="AX563" s="14" t="s">
        <v>81</v>
      </c>
      <c r="AY563" s="228" t="s">
        <v>146</v>
      </c>
    </row>
    <row r="564" spans="1:65" s="15" customFormat="1" ht="10.199999999999999">
      <c r="B564" s="229"/>
      <c r="C564" s="230"/>
      <c r="D564" s="204" t="s">
        <v>156</v>
      </c>
      <c r="E564" s="231" t="s">
        <v>32</v>
      </c>
      <c r="F564" s="232" t="s">
        <v>159</v>
      </c>
      <c r="G564" s="230"/>
      <c r="H564" s="233">
        <v>27.117999999999999</v>
      </c>
      <c r="I564" s="234"/>
      <c r="J564" s="230"/>
      <c r="K564" s="230"/>
      <c r="L564" s="235"/>
      <c r="M564" s="236"/>
      <c r="N564" s="237"/>
      <c r="O564" s="237"/>
      <c r="P564" s="237"/>
      <c r="Q564" s="237"/>
      <c r="R564" s="237"/>
      <c r="S564" s="237"/>
      <c r="T564" s="238"/>
      <c r="AT564" s="239" t="s">
        <v>156</v>
      </c>
      <c r="AU564" s="239" t="s">
        <v>90</v>
      </c>
      <c r="AV564" s="15" t="s">
        <v>152</v>
      </c>
      <c r="AW564" s="15" t="s">
        <v>38</v>
      </c>
      <c r="AX564" s="15" t="s">
        <v>40</v>
      </c>
      <c r="AY564" s="239" t="s">
        <v>146</v>
      </c>
    </row>
    <row r="565" spans="1:65" s="2" customFormat="1" ht="16.5" customHeight="1">
      <c r="A565" s="37"/>
      <c r="B565" s="38"/>
      <c r="C565" s="191" t="s">
        <v>650</v>
      </c>
      <c r="D565" s="191" t="s">
        <v>148</v>
      </c>
      <c r="E565" s="192" t="s">
        <v>651</v>
      </c>
      <c r="F565" s="193" t="s">
        <v>652</v>
      </c>
      <c r="G565" s="194" t="s">
        <v>96</v>
      </c>
      <c r="H565" s="195">
        <v>245.8</v>
      </c>
      <c r="I565" s="196"/>
      <c r="J565" s="197">
        <f>ROUND(I565*H565,2)</f>
        <v>0</v>
      </c>
      <c r="K565" s="193" t="s">
        <v>151</v>
      </c>
      <c r="L565" s="42"/>
      <c r="M565" s="198" t="s">
        <v>32</v>
      </c>
      <c r="N565" s="199" t="s">
        <v>52</v>
      </c>
      <c r="O565" s="67"/>
      <c r="P565" s="200">
        <f>O565*H565</f>
        <v>0</v>
      </c>
      <c r="Q565" s="200">
        <v>4.4999999999999999E-4</v>
      </c>
      <c r="R565" s="200">
        <f>Q565*H565</f>
        <v>0.11061</v>
      </c>
      <c r="S565" s="200">
        <v>0</v>
      </c>
      <c r="T565" s="201">
        <f>S565*H565</f>
        <v>0</v>
      </c>
      <c r="U565" s="37"/>
      <c r="V565" s="37"/>
      <c r="W565" s="37"/>
      <c r="X565" s="37"/>
      <c r="Y565" s="37"/>
      <c r="Z565" s="37"/>
      <c r="AA565" s="37"/>
      <c r="AB565" s="37"/>
      <c r="AC565" s="37"/>
      <c r="AD565" s="37"/>
      <c r="AE565" s="37"/>
      <c r="AR565" s="202" t="s">
        <v>152</v>
      </c>
      <c r="AT565" s="202" t="s">
        <v>148</v>
      </c>
      <c r="AU565" s="202" t="s">
        <v>90</v>
      </c>
      <c r="AY565" s="19" t="s">
        <v>146</v>
      </c>
      <c r="BE565" s="203">
        <f>IF(N565="základní",J565,0)</f>
        <v>0</v>
      </c>
      <c r="BF565" s="203">
        <f>IF(N565="snížená",J565,0)</f>
        <v>0</v>
      </c>
      <c r="BG565" s="203">
        <f>IF(N565="zákl. přenesená",J565,0)</f>
        <v>0</v>
      </c>
      <c r="BH565" s="203">
        <f>IF(N565="sníž. přenesená",J565,0)</f>
        <v>0</v>
      </c>
      <c r="BI565" s="203">
        <f>IF(N565="nulová",J565,0)</f>
        <v>0</v>
      </c>
      <c r="BJ565" s="19" t="s">
        <v>40</v>
      </c>
      <c r="BK565" s="203">
        <f>ROUND(I565*H565,2)</f>
        <v>0</v>
      </c>
      <c r="BL565" s="19" t="s">
        <v>152</v>
      </c>
      <c r="BM565" s="202" t="s">
        <v>653</v>
      </c>
    </row>
    <row r="566" spans="1:65" s="2" customFormat="1" ht="67.2">
      <c r="A566" s="37"/>
      <c r="B566" s="38"/>
      <c r="C566" s="39"/>
      <c r="D566" s="204" t="s">
        <v>154</v>
      </c>
      <c r="E566" s="39"/>
      <c r="F566" s="205" t="s">
        <v>654</v>
      </c>
      <c r="G566" s="39"/>
      <c r="H566" s="39"/>
      <c r="I566" s="112"/>
      <c r="J566" s="39"/>
      <c r="K566" s="39"/>
      <c r="L566" s="42"/>
      <c r="M566" s="206"/>
      <c r="N566" s="207"/>
      <c r="O566" s="67"/>
      <c r="P566" s="67"/>
      <c r="Q566" s="67"/>
      <c r="R566" s="67"/>
      <c r="S566" s="67"/>
      <c r="T566" s="68"/>
      <c r="U566" s="37"/>
      <c r="V566" s="37"/>
      <c r="W566" s="37"/>
      <c r="X566" s="37"/>
      <c r="Y566" s="37"/>
      <c r="Z566" s="37"/>
      <c r="AA566" s="37"/>
      <c r="AB566" s="37"/>
      <c r="AC566" s="37"/>
      <c r="AD566" s="37"/>
      <c r="AE566" s="37"/>
      <c r="AT566" s="19" t="s">
        <v>154</v>
      </c>
      <c r="AU566" s="19" t="s">
        <v>90</v>
      </c>
    </row>
    <row r="567" spans="1:65" s="14" customFormat="1" ht="10.199999999999999">
      <c r="B567" s="218"/>
      <c r="C567" s="219"/>
      <c r="D567" s="204" t="s">
        <v>156</v>
      </c>
      <c r="E567" s="220" t="s">
        <v>32</v>
      </c>
      <c r="F567" s="221" t="s">
        <v>655</v>
      </c>
      <c r="G567" s="219"/>
      <c r="H567" s="222">
        <v>238.6</v>
      </c>
      <c r="I567" s="223"/>
      <c r="J567" s="219"/>
      <c r="K567" s="219"/>
      <c r="L567" s="224"/>
      <c r="M567" s="225"/>
      <c r="N567" s="226"/>
      <c r="O567" s="226"/>
      <c r="P567" s="226"/>
      <c r="Q567" s="226"/>
      <c r="R567" s="226"/>
      <c r="S567" s="226"/>
      <c r="T567" s="227"/>
      <c r="AT567" s="228" t="s">
        <v>156</v>
      </c>
      <c r="AU567" s="228" t="s">
        <v>90</v>
      </c>
      <c r="AV567" s="14" t="s">
        <v>90</v>
      </c>
      <c r="AW567" s="14" t="s">
        <v>38</v>
      </c>
      <c r="AX567" s="14" t="s">
        <v>81</v>
      </c>
      <c r="AY567" s="228" t="s">
        <v>146</v>
      </c>
    </row>
    <row r="568" spans="1:65" s="14" customFormat="1" ht="10.199999999999999">
      <c r="B568" s="218"/>
      <c r="C568" s="219"/>
      <c r="D568" s="204" t="s">
        <v>156</v>
      </c>
      <c r="E568" s="220" t="s">
        <v>32</v>
      </c>
      <c r="F568" s="221" t="s">
        <v>656</v>
      </c>
      <c r="G568" s="219"/>
      <c r="H568" s="222">
        <v>7.2</v>
      </c>
      <c r="I568" s="223"/>
      <c r="J568" s="219"/>
      <c r="K568" s="219"/>
      <c r="L568" s="224"/>
      <c r="M568" s="225"/>
      <c r="N568" s="226"/>
      <c r="O568" s="226"/>
      <c r="P568" s="226"/>
      <c r="Q568" s="226"/>
      <c r="R568" s="226"/>
      <c r="S568" s="226"/>
      <c r="T568" s="227"/>
      <c r="AT568" s="228" t="s">
        <v>156</v>
      </c>
      <c r="AU568" s="228" t="s">
        <v>90</v>
      </c>
      <c r="AV568" s="14" t="s">
        <v>90</v>
      </c>
      <c r="AW568" s="14" t="s">
        <v>38</v>
      </c>
      <c r="AX568" s="14" t="s">
        <v>81</v>
      </c>
      <c r="AY568" s="228" t="s">
        <v>146</v>
      </c>
    </row>
    <row r="569" spans="1:65" s="15" customFormat="1" ht="10.199999999999999">
      <c r="B569" s="229"/>
      <c r="C569" s="230"/>
      <c r="D569" s="204" t="s">
        <v>156</v>
      </c>
      <c r="E569" s="231" t="s">
        <v>32</v>
      </c>
      <c r="F569" s="232" t="s">
        <v>159</v>
      </c>
      <c r="G569" s="230"/>
      <c r="H569" s="233">
        <v>245.8</v>
      </c>
      <c r="I569" s="234"/>
      <c r="J569" s="230"/>
      <c r="K569" s="230"/>
      <c r="L569" s="235"/>
      <c r="M569" s="236"/>
      <c r="N569" s="237"/>
      <c r="O569" s="237"/>
      <c r="P569" s="237"/>
      <c r="Q569" s="237"/>
      <c r="R569" s="237"/>
      <c r="S569" s="237"/>
      <c r="T569" s="238"/>
      <c r="AT569" s="239" t="s">
        <v>156</v>
      </c>
      <c r="AU569" s="239" t="s">
        <v>90</v>
      </c>
      <c r="AV569" s="15" t="s">
        <v>152</v>
      </c>
      <c r="AW569" s="15" t="s">
        <v>38</v>
      </c>
      <c r="AX569" s="15" t="s">
        <v>40</v>
      </c>
      <c r="AY569" s="239" t="s">
        <v>146</v>
      </c>
    </row>
    <row r="570" spans="1:65" s="2" customFormat="1" ht="16.5" customHeight="1">
      <c r="A570" s="37"/>
      <c r="B570" s="38"/>
      <c r="C570" s="191" t="s">
        <v>657</v>
      </c>
      <c r="D570" s="191" t="s">
        <v>148</v>
      </c>
      <c r="E570" s="192" t="s">
        <v>658</v>
      </c>
      <c r="F570" s="193" t="s">
        <v>659</v>
      </c>
      <c r="G570" s="194" t="s">
        <v>101</v>
      </c>
      <c r="H570" s="195">
        <v>1081.18</v>
      </c>
      <c r="I570" s="196"/>
      <c r="J570" s="197">
        <f>ROUND(I570*H570,2)</f>
        <v>0</v>
      </c>
      <c r="K570" s="193" t="s">
        <v>151</v>
      </c>
      <c r="L570" s="42"/>
      <c r="M570" s="198" t="s">
        <v>32</v>
      </c>
      <c r="N570" s="199" t="s">
        <v>52</v>
      </c>
      <c r="O570" s="67"/>
      <c r="P570" s="200">
        <f>O570*H570</f>
        <v>0</v>
      </c>
      <c r="Q570" s="200">
        <v>6.8999999999999997E-4</v>
      </c>
      <c r="R570" s="200">
        <f>Q570*H570</f>
        <v>0.74601419999999996</v>
      </c>
      <c r="S570" s="200">
        <v>0</v>
      </c>
      <c r="T570" s="201">
        <f>S570*H570</f>
        <v>0</v>
      </c>
      <c r="U570" s="37"/>
      <c r="V570" s="37"/>
      <c r="W570" s="37"/>
      <c r="X570" s="37"/>
      <c r="Y570" s="37"/>
      <c r="Z570" s="37"/>
      <c r="AA570" s="37"/>
      <c r="AB570" s="37"/>
      <c r="AC570" s="37"/>
      <c r="AD570" s="37"/>
      <c r="AE570" s="37"/>
      <c r="AR570" s="202" t="s">
        <v>152</v>
      </c>
      <c r="AT570" s="202" t="s">
        <v>148</v>
      </c>
      <c r="AU570" s="202" t="s">
        <v>90</v>
      </c>
      <c r="AY570" s="19" t="s">
        <v>146</v>
      </c>
      <c r="BE570" s="203">
        <f>IF(N570="základní",J570,0)</f>
        <v>0</v>
      </c>
      <c r="BF570" s="203">
        <f>IF(N570="snížená",J570,0)</f>
        <v>0</v>
      </c>
      <c r="BG570" s="203">
        <f>IF(N570="zákl. přenesená",J570,0)</f>
        <v>0</v>
      </c>
      <c r="BH570" s="203">
        <f>IF(N570="sníž. přenesená",J570,0)</f>
        <v>0</v>
      </c>
      <c r="BI570" s="203">
        <f>IF(N570="nulová",J570,0)</f>
        <v>0</v>
      </c>
      <c r="BJ570" s="19" t="s">
        <v>40</v>
      </c>
      <c r="BK570" s="203">
        <f>ROUND(I570*H570,2)</f>
        <v>0</v>
      </c>
      <c r="BL570" s="19" t="s">
        <v>152</v>
      </c>
      <c r="BM570" s="202" t="s">
        <v>660</v>
      </c>
    </row>
    <row r="571" spans="1:65" s="2" customFormat="1" ht="28.8">
      <c r="A571" s="37"/>
      <c r="B571" s="38"/>
      <c r="C571" s="39"/>
      <c r="D571" s="204" t="s">
        <v>154</v>
      </c>
      <c r="E571" s="39"/>
      <c r="F571" s="205" t="s">
        <v>661</v>
      </c>
      <c r="G571" s="39"/>
      <c r="H571" s="39"/>
      <c r="I571" s="112"/>
      <c r="J571" s="39"/>
      <c r="K571" s="39"/>
      <c r="L571" s="42"/>
      <c r="M571" s="206"/>
      <c r="N571" s="207"/>
      <c r="O571" s="67"/>
      <c r="P571" s="67"/>
      <c r="Q571" s="67"/>
      <c r="R571" s="67"/>
      <c r="S571" s="67"/>
      <c r="T571" s="68"/>
      <c r="U571" s="37"/>
      <c r="V571" s="37"/>
      <c r="W571" s="37"/>
      <c r="X571" s="37"/>
      <c r="Y571" s="37"/>
      <c r="Z571" s="37"/>
      <c r="AA571" s="37"/>
      <c r="AB571" s="37"/>
      <c r="AC571" s="37"/>
      <c r="AD571" s="37"/>
      <c r="AE571" s="37"/>
      <c r="AT571" s="19" t="s">
        <v>154</v>
      </c>
      <c r="AU571" s="19" t="s">
        <v>90</v>
      </c>
    </row>
    <row r="572" spans="1:65" s="13" customFormat="1" ht="10.199999999999999">
      <c r="B572" s="208"/>
      <c r="C572" s="209"/>
      <c r="D572" s="204" t="s">
        <v>156</v>
      </c>
      <c r="E572" s="210" t="s">
        <v>32</v>
      </c>
      <c r="F572" s="211" t="s">
        <v>198</v>
      </c>
      <c r="G572" s="209"/>
      <c r="H572" s="210" t="s">
        <v>32</v>
      </c>
      <c r="I572" s="212"/>
      <c r="J572" s="209"/>
      <c r="K572" s="209"/>
      <c r="L572" s="213"/>
      <c r="M572" s="214"/>
      <c r="N572" s="215"/>
      <c r="O572" s="215"/>
      <c r="P572" s="215"/>
      <c r="Q572" s="215"/>
      <c r="R572" s="215"/>
      <c r="S572" s="215"/>
      <c r="T572" s="216"/>
      <c r="AT572" s="217" t="s">
        <v>156</v>
      </c>
      <c r="AU572" s="217" t="s">
        <v>90</v>
      </c>
      <c r="AV572" s="13" t="s">
        <v>40</v>
      </c>
      <c r="AW572" s="13" t="s">
        <v>38</v>
      </c>
      <c r="AX572" s="13" t="s">
        <v>81</v>
      </c>
      <c r="AY572" s="217" t="s">
        <v>146</v>
      </c>
    </row>
    <row r="573" spans="1:65" s="13" customFormat="1" ht="10.199999999999999">
      <c r="B573" s="208"/>
      <c r="C573" s="209"/>
      <c r="D573" s="204" t="s">
        <v>156</v>
      </c>
      <c r="E573" s="210" t="s">
        <v>32</v>
      </c>
      <c r="F573" s="211" t="s">
        <v>157</v>
      </c>
      <c r="G573" s="209"/>
      <c r="H573" s="210" t="s">
        <v>32</v>
      </c>
      <c r="I573" s="212"/>
      <c r="J573" s="209"/>
      <c r="K573" s="209"/>
      <c r="L573" s="213"/>
      <c r="M573" s="214"/>
      <c r="N573" s="215"/>
      <c r="O573" s="215"/>
      <c r="P573" s="215"/>
      <c r="Q573" s="215"/>
      <c r="R573" s="215"/>
      <c r="S573" s="215"/>
      <c r="T573" s="216"/>
      <c r="AT573" s="217" t="s">
        <v>156</v>
      </c>
      <c r="AU573" s="217" t="s">
        <v>90</v>
      </c>
      <c r="AV573" s="13" t="s">
        <v>40</v>
      </c>
      <c r="AW573" s="13" t="s">
        <v>38</v>
      </c>
      <c r="AX573" s="13" t="s">
        <v>81</v>
      </c>
      <c r="AY573" s="217" t="s">
        <v>146</v>
      </c>
    </row>
    <row r="574" spans="1:65" s="13" customFormat="1" ht="10.199999999999999">
      <c r="B574" s="208"/>
      <c r="C574" s="209"/>
      <c r="D574" s="204" t="s">
        <v>156</v>
      </c>
      <c r="E574" s="210" t="s">
        <v>32</v>
      </c>
      <c r="F574" s="211" t="s">
        <v>199</v>
      </c>
      <c r="G574" s="209"/>
      <c r="H574" s="210" t="s">
        <v>32</v>
      </c>
      <c r="I574" s="212"/>
      <c r="J574" s="209"/>
      <c r="K574" s="209"/>
      <c r="L574" s="213"/>
      <c r="M574" s="214"/>
      <c r="N574" s="215"/>
      <c r="O574" s="215"/>
      <c r="P574" s="215"/>
      <c r="Q574" s="215"/>
      <c r="R574" s="215"/>
      <c r="S574" s="215"/>
      <c r="T574" s="216"/>
      <c r="AT574" s="217" t="s">
        <v>156</v>
      </c>
      <c r="AU574" s="217" t="s">
        <v>90</v>
      </c>
      <c r="AV574" s="13" t="s">
        <v>40</v>
      </c>
      <c r="AW574" s="13" t="s">
        <v>38</v>
      </c>
      <c r="AX574" s="13" t="s">
        <v>81</v>
      </c>
      <c r="AY574" s="217" t="s">
        <v>146</v>
      </c>
    </row>
    <row r="575" spans="1:65" s="14" customFormat="1" ht="10.199999999999999">
      <c r="B575" s="218"/>
      <c r="C575" s="219"/>
      <c r="D575" s="204" t="s">
        <v>156</v>
      </c>
      <c r="E575" s="220" t="s">
        <v>32</v>
      </c>
      <c r="F575" s="221" t="s">
        <v>320</v>
      </c>
      <c r="G575" s="219"/>
      <c r="H575" s="222">
        <v>953.37</v>
      </c>
      <c r="I575" s="223"/>
      <c r="J575" s="219"/>
      <c r="K575" s="219"/>
      <c r="L575" s="224"/>
      <c r="M575" s="225"/>
      <c r="N575" s="226"/>
      <c r="O575" s="226"/>
      <c r="P575" s="226"/>
      <c r="Q575" s="226"/>
      <c r="R575" s="226"/>
      <c r="S575" s="226"/>
      <c r="T575" s="227"/>
      <c r="AT575" s="228" t="s">
        <v>156</v>
      </c>
      <c r="AU575" s="228" t="s">
        <v>90</v>
      </c>
      <c r="AV575" s="14" t="s">
        <v>90</v>
      </c>
      <c r="AW575" s="14" t="s">
        <v>38</v>
      </c>
      <c r="AX575" s="14" t="s">
        <v>81</v>
      </c>
      <c r="AY575" s="228" t="s">
        <v>146</v>
      </c>
    </row>
    <row r="576" spans="1:65" s="14" customFormat="1" ht="10.199999999999999">
      <c r="B576" s="218"/>
      <c r="C576" s="219"/>
      <c r="D576" s="204" t="s">
        <v>156</v>
      </c>
      <c r="E576" s="220" t="s">
        <v>32</v>
      </c>
      <c r="F576" s="221" t="s">
        <v>321</v>
      </c>
      <c r="G576" s="219"/>
      <c r="H576" s="222">
        <v>8.51</v>
      </c>
      <c r="I576" s="223"/>
      <c r="J576" s="219"/>
      <c r="K576" s="219"/>
      <c r="L576" s="224"/>
      <c r="M576" s="225"/>
      <c r="N576" s="226"/>
      <c r="O576" s="226"/>
      <c r="P576" s="226"/>
      <c r="Q576" s="226"/>
      <c r="R576" s="226"/>
      <c r="S576" s="226"/>
      <c r="T576" s="227"/>
      <c r="AT576" s="228" t="s">
        <v>156</v>
      </c>
      <c r="AU576" s="228" t="s">
        <v>90</v>
      </c>
      <c r="AV576" s="14" t="s">
        <v>90</v>
      </c>
      <c r="AW576" s="14" t="s">
        <v>38</v>
      </c>
      <c r="AX576" s="14" t="s">
        <v>81</v>
      </c>
      <c r="AY576" s="228" t="s">
        <v>146</v>
      </c>
    </row>
    <row r="577" spans="1:65" s="14" customFormat="1" ht="10.199999999999999">
      <c r="B577" s="218"/>
      <c r="C577" s="219"/>
      <c r="D577" s="204" t="s">
        <v>156</v>
      </c>
      <c r="E577" s="220" t="s">
        <v>32</v>
      </c>
      <c r="F577" s="221" t="s">
        <v>322</v>
      </c>
      <c r="G577" s="219"/>
      <c r="H577" s="222">
        <v>119.3</v>
      </c>
      <c r="I577" s="223"/>
      <c r="J577" s="219"/>
      <c r="K577" s="219"/>
      <c r="L577" s="224"/>
      <c r="M577" s="225"/>
      <c r="N577" s="226"/>
      <c r="O577" s="226"/>
      <c r="P577" s="226"/>
      <c r="Q577" s="226"/>
      <c r="R577" s="226"/>
      <c r="S577" s="226"/>
      <c r="T577" s="227"/>
      <c r="AT577" s="228" t="s">
        <v>156</v>
      </c>
      <c r="AU577" s="228" t="s">
        <v>90</v>
      </c>
      <c r="AV577" s="14" t="s">
        <v>90</v>
      </c>
      <c r="AW577" s="14" t="s">
        <v>38</v>
      </c>
      <c r="AX577" s="14" t="s">
        <v>81</v>
      </c>
      <c r="AY577" s="228" t="s">
        <v>146</v>
      </c>
    </row>
    <row r="578" spans="1:65" s="16" customFormat="1" ht="10.199999999999999">
      <c r="B578" s="250"/>
      <c r="C578" s="251"/>
      <c r="D578" s="204" t="s">
        <v>156</v>
      </c>
      <c r="E578" s="252" t="s">
        <v>32</v>
      </c>
      <c r="F578" s="253" t="s">
        <v>662</v>
      </c>
      <c r="G578" s="251"/>
      <c r="H578" s="254">
        <v>1081.18</v>
      </c>
      <c r="I578" s="255"/>
      <c r="J578" s="251"/>
      <c r="K578" s="251"/>
      <c r="L578" s="256"/>
      <c r="M578" s="257"/>
      <c r="N578" s="258"/>
      <c r="O578" s="258"/>
      <c r="P578" s="258"/>
      <c r="Q578" s="258"/>
      <c r="R578" s="258"/>
      <c r="S578" s="258"/>
      <c r="T578" s="259"/>
      <c r="AT578" s="260" t="s">
        <v>156</v>
      </c>
      <c r="AU578" s="260" t="s">
        <v>90</v>
      </c>
      <c r="AV578" s="16" t="s">
        <v>98</v>
      </c>
      <c r="AW578" s="16" t="s">
        <v>38</v>
      </c>
      <c r="AX578" s="16" t="s">
        <v>81</v>
      </c>
      <c r="AY578" s="260" t="s">
        <v>146</v>
      </c>
    </row>
    <row r="579" spans="1:65" s="15" customFormat="1" ht="10.199999999999999">
      <c r="B579" s="229"/>
      <c r="C579" s="230"/>
      <c r="D579" s="204" t="s">
        <v>156</v>
      </c>
      <c r="E579" s="231" t="s">
        <v>32</v>
      </c>
      <c r="F579" s="232" t="s">
        <v>159</v>
      </c>
      <c r="G579" s="230"/>
      <c r="H579" s="233">
        <v>1081.18</v>
      </c>
      <c r="I579" s="234"/>
      <c r="J579" s="230"/>
      <c r="K579" s="230"/>
      <c r="L579" s="235"/>
      <c r="M579" s="236"/>
      <c r="N579" s="237"/>
      <c r="O579" s="237"/>
      <c r="P579" s="237"/>
      <c r="Q579" s="237"/>
      <c r="R579" s="237"/>
      <c r="S579" s="237"/>
      <c r="T579" s="238"/>
      <c r="AT579" s="239" t="s">
        <v>156</v>
      </c>
      <c r="AU579" s="239" t="s">
        <v>90</v>
      </c>
      <c r="AV579" s="15" t="s">
        <v>152</v>
      </c>
      <c r="AW579" s="15" t="s">
        <v>38</v>
      </c>
      <c r="AX579" s="15" t="s">
        <v>40</v>
      </c>
      <c r="AY579" s="239" t="s">
        <v>146</v>
      </c>
    </row>
    <row r="580" spans="1:65" s="2" customFormat="1" ht="21.75" customHeight="1">
      <c r="A580" s="37"/>
      <c r="B580" s="38"/>
      <c r="C580" s="191" t="s">
        <v>663</v>
      </c>
      <c r="D580" s="191" t="s">
        <v>148</v>
      </c>
      <c r="E580" s="192" t="s">
        <v>664</v>
      </c>
      <c r="F580" s="193" t="s">
        <v>665</v>
      </c>
      <c r="G580" s="194" t="s">
        <v>96</v>
      </c>
      <c r="H580" s="195">
        <v>30</v>
      </c>
      <c r="I580" s="196"/>
      <c r="J580" s="197">
        <f>ROUND(I580*H580,2)</f>
        <v>0</v>
      </c>
      <c r="K580" s="193" t="s">
        <v>151</v>
      </c>
      <c r="L580" s="42"/>
      <c r="M580" s="198" t="s">
        <v>32</v>
      </c>
      <c r="N580" s="199" t="s">
        <v>52</v>
      </c>
      <c r="O580" s="67"/>
      <c r="P580" s="200">
        <f>O580*H580</f>
        <v>0</v>
      </c>
      <c r="Q580" s="200">
        <v>0</v>
      </c>
      <c r="R580" s="200">
        <f>Q580*H580</f>
        <v>0</v>
      </c>
      <c r="S580" s="200">
        <v>0</v>
      </c>
      <c r="T580" s="201">
        <f>S580*H580</f>
        <v>0</v>
      </c>
      <c r="U580" s="37"/>
      <c r="V580" s="37"/>
      <c r="W580" s="37"/>
      <c r="X580" s="37"/>
      <c r="Y580" s="37"/>
      <c r="Z580" s="37"/>
      <c r="AA580" s="37"/>
      <c r="AB580" s="37"/>
      <c r="AC580" s="37"/>
      <c r="AD580" s="37"/>
      <c r="AE580" s="37"/>
      <c r="AR580" s="202" t="s">
        <v>152</v>
      </c>
      <c r="AT580" s="202" t="s">
        <v>148</v>
      </c>
      <c r="AU580" s="202" t="s">
        <v>90</v>
      </c>
      <c r="AY580" s="19" t="s">
        <v>146</v>
      </c>
      <c r="BE580" s="203">
        <f>IF(N580="základní",J580,0)</f>
        <v>0</v>
      </c>
      <c r="BF580" s="203">
        <f>IF(N580="snížená",J580,0)</f>
        <v>0</v>
      </c>
      <c r="BG580" s="203">
        <f>IF(N580="zákl. přenesená",J580,0)</f>
        <v>0</v>
      </c>
      <c r="BH580" s="203">
        <f>IF(N580="sníž. přenesená",J580,0)</f>
        <v>0</v>
      </c>
      <c r="BI580" s="203">
        <f>IF(N580="nulová",J580,0)</f>
        <v>0</v>
      </c>
      <c r="BJ580" s="19" t="s">
        <v>40</v>
      </c>
      <c r="BK580" s="203">
        <f>ROUND(I580*H580,2)</f>
        <v>0</v>
      </c>
      <c r="BL580" s="19" t="s">
        <v>152</v>
      </c>
      <c r="BM580" s="202" t="s">
        <v>666</v>
      </c>
    </row>
    <row r="581" spans="1:65" s="2" customFormat="1" ht="48">
      <c r="A581" s="37"/>
      <c r="B581" s="38"/>
      <c r="C581" s="39"/>
      <c r="D581" s="204" t="s">
        <v>154</v>
      </c>
      <c r="E581" s="39"/>
      <c r="F581" s="205" t="s">
        <v>667</v>
      </c>
      <c r="G581" s="39"/>
      <c r="H581" s="39"/>
      <c r="I581" s="112"/>
      <c r="J581" s="39"/>
      <c r="K581" s="39"/>
      <c r="L581" s="42"/>
      <c r="M581" s="206"/>
      <c r="N581" s="207"/>
      <c r="O581" s="67"/>
      <c r="P581" s="67"/>
      <c r="Q581" s="67"/>
      <c r="R581" s="67"/>
      <c r="S581" s="67"/>
      <c r="T581" s="68"/>
      <c r="U581" s="37"/>
      <c r="V581" s="37"/>
      <c r="W581" s="37"/>
      <c r="X581" s="37"/>
      <c r="Y581" s="37"/>
      <c r="Z581" s="37"/>
      <c r="AA581" s="37"/>
      <c r="AB581" s="37"/>
      <c r="AC581" s="37"/>
      <c r="AD581" s="37"/>
      <c r="AE581" s="37"/>
      <c r="AT581" s="19" t="s">
        <v>154</v>
      </c>
      <c r="AU581" s="19" t="s">
        <v>90</v>
      </c>
    </row>
    <row r="582" spans="1:65" s="13" customFormat="1" ht="10.199999999999999">
      <c r="B582" s="208"/>
      <c r="C582" s="209"/>
      <c r="D582" s="204" t="s">
        <v>156</v>
      </c>
      <c r="E582" s="210" t="s">
        <v>32</v>
      </c>
      <c r="F582" s="211" t="s">
        <v>458</v>
      </c>
      <c r="G582" s="209"/>
      <c r="H582" s="210" t="s">
        <v>32</v>
      </c>
      <c r="I582" s="212"/>
      <c r="J582" s="209"/>
      <c r="K582" s="209"/>
      <c r="L582" s="213"/>
      <c r="M582" s="214"/>
      <c r="N582" s="215"/>
      <c r="O582" s="215"/>
      <c r="P582" s="215"/>
      <c r="Q582" s="215"/>
      <c r="R582" s="215"/>
      <c r="S582" s="215"/>
      <c r="T582" s="216"/>
      <c r="AT582" s="217" t="s">
        <v>156</v>
      </c>
      <c r="AU582" s="217" t="s">
        <v>90</v>
      </c>
      <c r="AV582" s="13" t="s">
        <v>40</v>
      </c>
      <c r="AW582" s="13" t="s">
        <v>38</v>
      </c>
      <c r="AX582" s="13" t="s">
        <v>81</v>
      </c>
      <c r="AY582" s="217" t="s">
        <v>146</v>
      </c>
    </row>
    <row r="583" spans="1:65" s="13" customFormat="1" ht="10.199999999999999">
      <c r="B583" s="208"/>
      <c r="C583" s="209"/>
      <c r="D583" s="204" t="s">
        <v>156</v>
      </c>
      <c r="E583" s="210" t="s">
        <v>32</v>
      </c>
      <c r="F583" s="211" t="s">
        <v>668</v>
      </c>
      <c r="G583" s="209"/>
      <c r="H583" s="210" t="s">
        <v>32</v>
      </c>
      <c r="I583" s="212"/>
      <c r="J583" s="209"/>
      <c r="K583" s="209"/>
      <c r="L583" s="213"/>
      <c r="M583" s="214"/>
      <c r="N583" s="215"/>
      <c r="O583" s="215"/>
      <c r="P583" s="215"/>
      <c r="Q583" s="215"/>
      <c r="R583" s="215"/>
      <c r="S583" s="215"/>
      <c r="T583" s="216"/>
      <c r="AT583" s="217" t="s">
        <v>156</v>
      </c>
      <c r="AU583" s="217" t="s">
        <v>90</v>
      </c>
      <c r="AV583" s="13" t="s">
        <v>40</v>
      </c>
      <c r="AW583" s="13" t="s">
        <v>38</v>
      </c>
      <c r="AX583" s="13" t="s">
        <v>81</v>
      </c>
      <c r="AY583" s="217" t="s">
        <v>146</v>
      </c>
    </row>
    <row r="584" spans="1:65" s="14" customFormat="1" ht="10.199999999999999">
      <c r="B584" s="218"/>
      <c r="C584" s="219"/>
      <c r="D584" s="204" t="s">
        <v>156</v>
      </c>
      <c r="E584" s="220" t="s">
        <v>32</v>
      </c>
      <c r="F584" s="221" t="s">
        <v>669</v>
      </c>
      <c r="G584" s="219"/>
      <c r="H584" s="222">
        <v>7</v>
      </c>
      <c r="I584" s="223"/>
      <c r="J584" s="219"/>
      <c r="K584" s="219"/>
      <c r="L584" s="224"/>
      <c r="M584" s="225"/>
      <c r="N584" s="226"/>
      <c r="O584" s="226"/>
      <c r="P584" s="226"/>
      <c r="Q584" s="226"/>
      <c r="R584" s="226"/>
      <c r="S584" s="226"/>
      <c r="T584" s="227"/>
      <c r="AT584" s="228" t="s">
        <v>156</v>
      </c>
      <c r="AU584" s="228" t="s">
        <v>90</v>
      </c>
      <c r="AV584" s="14" t="s">
        <v>90</v>
      </c>
      <c r="AW584" s="14" t="s">
        <v>38</v>
      </c>
      <c r="AX584" s="14" t="s">
        <v>81</v>
      </c>
      <c r="AY584" s="228" t="s">
        <v>146</v>
      </c>
    </row>
    <row r="585" spans="1:65" s="14" customFormat="1" ht="10.199999999999999">
      <c r="B585" s="218"/>
      <c r="C585" s="219"/>
      <c r="D585" s="204" t="s">
        <v>156</v>
      </c>
      <c r="E585" s="220" t="s">
        <v>32</v>
      </c>
      <c r="F585" s="221" t="s">
        <v>670</v>
      </c>
      <c r="G585" s="219"/>
      <c r="H585" s="222">
        <v>23</v>
      </c>
      <c r="I585" s="223"/>
      <c r="J585" s="219"/>
      <c r="K585" s="219"/>
      <c r="L585" s="224"/>
      <c r="M585" s="225"/>
      <c r="N585" s="226"/>
      <c r="O585" s="226"/>
      <c r="P585" s="226"/>
      <c r="Q585" s="226"/>
      <c r="R585" s="226"/>
      <c r="S585" s="226"/>
      <c r="T585" s="227"/>
      <c r="AT585" s="228" t="s">
        <v>156</v>
      </c>
      <c r="AU585" s="228" t="s">
        <v>90</v>
      </c>
      <c r="AV585" s="14" t="s">
        <v>90</v>
      </c>
      <c r="AW585" s="14" t="s">
        <v>38</v>
      </c>
      <c r="AX585" s="14" t="s">
        <v>81</v>
      </c>
      <c r="AY585" s="228" t="s">
        <v>146</v>
      </c>
    </row>
    <row r="586" spans="1:65" s="15" customFormat="1" ht="10.199999999999999">
      <c r="B586" s="229"/>
      <c r="C586" s="230"/>
      <c r="D586" s="204" t="s">
        <v>156</v>
      </c>
      <c r="E586" s="231" t="s">
        <v>32</v>
      </c>
      <c r="F586" s="232" t="s">
        <v>159</v>
      </c>
      <c r="G586" s="230"/>
      <c r="H586" s="233">
        <v>30</v>
      </c>
      <c r="I586" s="234"/>
      <c r="J586" s="230"/>
      <c r="K586" s="230"/>
      <c r="L586" s="235"/>
      <c r="M586" s="236"/>
      <c r="N586" s="237"/>
      <c r="O586" s="237"/>
      <c r="P586" s="237"/>
      <c r="Q586" s="237"/>
      <c r="R586" s="237"/>
      <c r="S586" s="237"/>
      <c r="T586" s="238"/>
      <c r="AT586" s="239" t="s">
        <v>156</v>
      </c>
      <c r="AU586" s="239" t="s">
        <v>90</v>
      </c>
      <c r="AV586" s="15" t="s">
        <v>152</v>
      </c>
      <c r="AW586" s="15" t="s">
        <v>38</v>
      </c>
      <c r="AX586" s="15" t="s">
        <v>40</v>
      </c>
      <c r="AY586" s="239" t="s">
        <v>146</v>
      </c>
    </row>
    <row r="587" spans="1:65" s="2" customFormat="1" ht="21.75" customHeight="1">
      <c r="A587" s="37"/>
      <c r="B587" s="38"/>
      <c r="C587" s="191" t="s">
        <v>671</v>
      </c>
      <c r="D587" s="191" t="s">
        <v>148</v>
      </c>
      <c r="E587" s="192" t="s">
        <v>672</v>
      </c>
      <c r="F587" s="193" t="s">
        <v>673</v>
      </c>
      <c r="G587" s="194" t="s">
        <v>96</v>
      </c>
      <c r="H587" s="195">
        <v>30</v>
      </c>
      <c r="I587" s="196"/>
      <c r="J587" s="197">
        <f>ROUND(I587*H587,2)</f>
        <v>0</v>
      </c>
      <c r="K587" s="193" t="s">
        <v>151</v>
      </c>
      <c r="L587" s="42"/>
      <c r="M587" s="198" t="s">
        <v>32</v>
      </c>
      <c r="N587" s="199" t="s">
        <v>52</v>
      </c>
      <c r="O587" s="67"/>
      <c r="P587" s="200">
        <f>O587*H587</f>
        <v>0</v>
      </c>
      <c r="Q587" s="200">
        <v>0</v>
      </c>
      <c r="R587" s="200">
        <f>Q587*H587</f>
        <v>0</v>
      </c>
      <c r="S587" s="200">
        <v>0</v>
      </c>
      <c r="T587" s="201">
        <f>S587*H587</f>
        <v>0</v>
      </c>
      <c r="U587" s="37"/>
      <c r="V587" s="37"/>
      <c r="W587" s="37"/>
      <c r="X587" s="37"/>
      <c r="Y587" s="37"/>
      <c r="Z587" s="37"/>
      <c r="AA587" s="37"/>
      <c r="AB587" s="37"/>
      <c r="AC587" s="37"/>
      <c r="AD587" s="37"/>
      <c r="AE587" s="37"/>
      <c r="AR587" s="202" t="s">
        <v>152</v>
      </c>
      <c r="AT587" s="202" t="s">
        <v>148</v>
      </c>
      <c r="AU587" s="202" t="s">
        <v>90</v>
      </c>
      <c r="AY587" s="19" t="s">
        <v>146</v>
      </c>
      <c r="BE587" s="203">
        <f>IF(N587="základní",J587,0)</f>
        <v>0</v>
      </c>
      <c r="BF587" s="203">
        <f>IF(N587="snížená",J587,0)</f>
        <v>0</v>
      </c>
      <c r="BG587" s="203">
        <f>IF(N587="zákl. přenesená",J587,0)</f>
        <v>0</v>
      </c>
      <c r="BH587" s="203">
        <f>IF(N587="sníž. přenesená",J587,0)</f>
        <v>0</v>
      </c>
      <c r="BI587" s="203">
        <f>IF(N587="nulová",J587,0)</f>
        <v>0</v>
      </c>
      <c r="BJ587" s="19" t="s">
        <v>40</v>
      </c>
      <c r="BK587" s="203">
        <f>ROUND(I587*H587,2)</f>
        <v>0</v>
      </c>
      <c r="BL587" s="19" t="s">
        <v>152</v>
      </c>
      <c r="BM587" s="202" t="s">
        <v>674</v>
      </c>
    </row>
    <row r="588" spans="1:65" s="2" customFormat="1" ht="48">
      <c r="A588" s="37"/>
      <c r="B588" s="38"/>
      <c r="C588" s="39"/>
      <c r="D588" s="204" t="s">
        <v>154</v>
      </c>
      <c r="E588" s="39"/>
      <c r="F588" s="205" t="s">
        <v>667</v>
      </c>
      <c r="G588" s="39"/>
      <c r="H588" s="39"/>
      <c r="I588" s="112"/>
      <c r="J588" s="39"/>
      <c r="K588" s="39"/>
      <c r="L588" s="42"/>
      <c r="M588" s="206"/>
      <c r="N588" s="207"/>
      <c r="O588" s="67"/>
      <c r="P588" s="67"/>
      <c r="Q588" s="67"/>
      <c r="R588" s="67"/>
      <c r="S588" s="67"/>
      <c r="T588" s="68"/>
      <c r="U588" s="37"/>
      <c r="V588" s="37"/>
      <c r="W588" s="37"/>
      <c r="X588" s="37"/>
      <c r="Y588" s="37"/>
      <c r="Z588" s="37"/>
      <c r="AA588" s="37"/>
      <c r="AB588" s="37"/>
      <c r="AC588" s="37"/>
      <c r="AD588" s="37"/>
      <c r="AE588" s="37"/>
      <c r="AT588" s="19" t="s">
        <v>154</v>
      </c>
      <c r="AU588" s="19" t="s">
        <v>90</v>
      </c>
    </row>
    <row r="589" spans="1:65" s="13" customFormat="1" ht="10.199999999999999">
      <c r="B589" s="208"/>
      <c r="C589" s="209"/>
      <c r="D589" s="204" t="s">
        <v>156</v>
      </c>
      <c r="E589" s="210" t="s">
        <v>32</v>
      </c>
      <c r="F589" s="211" t="s">
        <v>458</v>
      </c>
      <c r="G589" s="209"/>
      <c r="H589" s="210" t="s">
        <v>32</v>
      </c>
      <c r="I589" s="212"/>
      <c r="J589" s="209"/>
      <c r="K589" s="209"/>
      <c r="L589" s="213"/>
      <c r="M589" s="214"/>
      <c r="N589" s="215"/>
      <c r="O589" s="215"/>
      <c r="P589" s="215"/>
      <c r="Q589" s="215"/>
      <c r="R589" s="215"/>
      <c r="S589" s="215"/>
      <c r="T589" s="216"/>
      <c r="AT589" s="217" t="s">
        <v>156</v>
      </c>
      <c r="AU589" s="217" t="s">
        <v>90</v>
      </c>
      <c r="AV589" s="13" t="s">
        <v>40</v>
      </c>
      <c r="AW589" s="13" t="s">
        <v>38</v>
      </c>
      <c r="AX589" s="13" t="s">
        <v>81</v>
      </c>
      <c r="AY589" s="217" t="s">
        <v>146</v>
      </c>
    </row>
    <row r="590" spans="1:65" s="13" customFormat="1" ht="10.199999999999999">
      <c r="B590" s="208"/>
      <c r="C590" s="209"/>
      <c r="D590" s="204" t="s">
        <v>156</v>
      </c>
      <c r="E590" s="210" t="s">
        <v>32</v>
      </c>
      <c r="F590" s="211" t="s">
        <v>675</v>
      </c>
      <c r="G590" s="209"/>
      <c r="H590" s="210" t="s">
        <v>32</v>
      </c>
      <c r="I590" s="212"/>
      <c r="J590" s="209"/>
      <c r="K590" s="209"/>
      <c r="L590" s="213"/>
      <c r="M590" s="214"/>
      <c r="N590" s="215"/>
      <c r="O590" s="215"/>
      <c r="P590" s="215"/>
      <c r="Q590" s="215"/>
      <c r="R590" s="215"/>
      <c r="S590" s="215"/>
      <c r="T590" s="216"/>
      <c r="AT590" s="217" t="s">
        <v>156</v>
      </c>
      <c r="AU590" s="217" t="s">
        <v>90</v>
      </c>
      <c r="AV590" s="13" t="s">
        <v>40</v>
      </c>
      <c r="AW590" s="13" t="s">
        <v>38</v>
      </c>
      <c r="AX590" s="13" t="s">
        <v>81</v>
      </c>
      <c r="AY590" s="217" t="s">
        <v>146</v>
      </c>
    </row>
    <row r="591" spans="1:65" s="14" customFormat="1" ht="10.199999999999999">
      <c r="B591" s="218"/>
      <c r="C591" s="219"/>
      <c r="D591" s="204" t="s">
        <v>156</v>
      </c>
      <c r="E591" s="220" t="s">
        <v>32</v>
      </c>
      <c r="F591" s="221" t="s">
        <v>669</v>
      </c>
      <c r="G591" s="219"/>
      <c r="H591" s="222">
        <v>7</v>
      </c>
      <c r="I591" s="223"/>
      <c r="J591" s="219"/>
      <c r="K591" s="219"/>
      <c r="L591" s="224"/>
      <c r="M591" s="225"/>
      <c r="N591" s="226"/>
      <c r="O591" s="226"/>
      <c r="P591" s="226"/>
      <c r="Q591" s="226"/>
      <c r="R591" s="226"/>
      <c r="S591" s="226"/>
      <c r="T591" s="227"/>
      <c r="AT591" s="228" t="s">
        <v>156</v>
      </c>
      <c r="AU591" s="228" t="s">
        <v>90</v>
      </c>
      <c r="AV591" s="14" t="s">
        <v>90</v>
      </c>
      <c r="AW591" s="14" t="s">
        <v>38</v>
      </c>
      <c r="AX591" s="14" t="s">
        <v>81</v>
      </c>
      <c r="AY591" s="228" t="s">
        <v>146</v>
      </c>
    </row>
    <row r="592" spans="1:65" s="14" customFormat="1" ht="10.199999999999999">
      <c r="B592" s="218"/>
      <c r="C592" s="219"/>
      <c r="D592" s="204" t="s">
        <v>156</v>
      </c>
      <c r="E592" s="220" t="s">
        <v>32</v>
      </c>
      <c r="F592" s="221" t="s">
        <v>670</v>
      </c>
      <c r="G592" s="219"/>
      <c r="H592" s="222">
        <v>23</v>
      </c>
      <c r="I592" s="223"/>
      <c r="J592" s="219"/>
      <c r="K592" s="219"/>
      <c r="L592" s="224"/>
      <c r="M592" s="225"/>
      <c r="N592" s="226"/>
      <c r="O592" s="226"/>
      <c r="P592" s="226"/>
      <c r="Q592" s="226"/>
      <c r="R592" s="226"/>
      <c r="S592" s="226"/>
      <c r="T592" s="227"/>
      <c r="AT592" s="228" t="s">
        <v>156</v>
      </c>
      <c r="AU592" s="228" t="s">
        <v>90</v>
      </c>
      <c r="AV592" s="14" t="s">
        <v>90</v>
      </c>
      <c r="AW592" s="14" t="s">
        <v>38</v>
      </c>
      <c r="AX592" s="14" t="s">
        <v>81</v>
      </c>
      <c r="AY592" s="228" t="s">
        <v>146</v>
      </c>
    </row>
    <row r="593" spans="1:65" s="15" customFormat="1" ht="10.199999999999999">
      <c r="B593" s="229"/>
      <c r="C593" s="230"/>
      <c r="D593" s="204" t="s">
        <v>156</v>
      </c>
      <c r="E593" s="231" t="s">
        <v>32</v>
      </c>
      <c r="F593" s="232" t="s">
        <v>159</v>
      </c>
      <c r="G593" s="230"/>
      <c r="H593" s="233">
        <v>30</v>
      </c>
      <c r="I593" s="234"/>
      <c r="J593" s="230"/>
      <c r="K593" s="230"/>
      <c r="L593" s="235"/>
      <c r="M593" s="236"/>
      <c r="N593" s="237"/>
      <c r="O593" s="237"/>
      <c r="P593" s="237"/>
      <c r="Q593" s="237"/>
      <c r="R593" s="237"/>
      <c r="S593" s="237"/>
      <c r="T593" s="238"/>
      <c r="AT593" s="239" t="s">
        <v>156</v>
      </c>
      <c r="AU593" s="239" t="s">
        <v>90</v>
      </c>
      <c r="AV593" s="15" t="s">
        <v>152</v>
      </c>
      <c r="AW593" s="15" t="s">
        <v>38</v>
      </c>
      <c r="AX593" s="15" t="s">
        <v>40</v>
      </c>
      <c r="AY593" s="239" t="s">
        <v>146</v>
      </c>
    </row>
    <row r="594" spans="1:65" s="2" customFormat="1" ht="21.75" customHeight="1">
      <c r="A594" s="37"/>
      <c r="B594" s="38"/>
      <c r="C594" s="191" t="s">
        <v>676</v>
      </c>
      <c r="D594" s="191" t="s">
        <v>148</v>
      </c>
      <c r="E594" s="192" t="s">
        <v>677</v>
      </c>
      <c r="F594" s="193" t="s">
        <v>678</v>
      </c>
      <c r="G594" s="194" t="s">
        <v>96</v>
      </c>
      <c r="H594" s="195">
        <v>30</v>
      </c>
      <c r="I594" s="196"/>
      <c r="J594" s="197">
        <f>ROUND(I594*H594,2)</f>
        <v>0</v>
      </c>
      <c r="K594" s="193" t="s">
        <v>151</v>
      </c>
      <c r="L594" s="42"/>
      <c r="M594" s="198" t="s">
        <v>32</v>
      </c>
      <c r="N594" s="199" t="s">
        <v>52</v>
      </c>
      <c r="O594" s="67"/>
      <c r="P594" s="200">
        <f>O594*H594</f>
        <v>0</v>
      </c>
      <c r="Q594" s="200">
        <v>0</v>
      </c>
      <c r="R594" s="200">
        <f>Q594*H594</f>
        <v>0</v>
      </c>
      <c r="S594" s="200">
        <v>0</v>
      </c>
      <c r="T594" s="201">
        <f>S594*H594</f>
        <v>0</v>
      </c>
      <c r="U594" s="37"/>
      <c r="V594" s="37"/>
      <c r="W594" s="37"/>
      <c r="X594" s="37"/>
      <c r="Y594" s="37"/>
      <c r="Z594" s="37"/>
      <c r="AA594" s="37"/>
      <c r="AB594" s="37"/>
      <c r="AC594" s="37"/>
      <c r="AD594" s="37"/>
      <c r="AE594" s="37"/>
      <c r="AR594" s="202" t="s">
        <v>152</v>
      </c>
      <c r="AT594" s="202" t="s">
        <v>148</v>
      </c>
      <c r="AU594" s="202" t="s">
        <v>90</v>
      </c>
      <c r="AY594" s="19" t="s">
        <v>146</v>
      </c>
      <c r="BE594" s="203">
        <f>IF(N594="základní",J594,0)</f>
        <v>0</v>
      </c>
      <c r="BF594" s="203">
        <f>IF(N594="snížená",J594,0)</f>
        <v>0</v>
      </c>
      <c r="BG594" s="203">
        <f>IF(N594="zákl. přenesená",J594,0)</f>
        <v>0</v>
      </c>
      <c r="BH594" s="203">
        <f>IF(N594="sníž. přenesená",J594,0)</f>
        <v>0</v>
      </c>
      <c r="BI594" s="203">
        <f>IF(N594="nulová",J594,0)</f>
        <v>0</v>
      </c>
      <c r="BJ594" s="19" t="s">
        <v>40</v>
      </c>
      <c r="BK594" s="203">
        <f>ROUND(I594*H594,2)</f>
        <v>0</v>
      </c>
      <c r="BL594" s="19" t="s">
        <v>152</v>
      </c>
      <c r="BM594" s="202" t="s">
        <v>679</v>
      </c>
    </row>
    <row r="595" spans="1:65" s="2" customFormat="1" ht="48">
      <c r="A595" s="37"/>
      <c r="B595" s="38"/>
      <c r="C595" s="39"/>
      <c r="D595" s="204" t="s">
        <v>154</v>
      </c>
      <c r="E595" s="39"/>
      <c r="F595" s="205" t="s">
        <v>667</v>
      </c>
      <c r="G595" s="39"/>
      <c r="H595" s="39"/>
      <c r="I595" s="112"/>
      <c r="J595" s="39"/>
      <c r="K595" s="39"/>
      <c r="L595" s="42"/>
      <c r="M595" s="206"/>
      <c r="N595" s="207"/>
      <c r="O595" s="67"/>
      <c r="P595" s="67"/>
      <c r="Q595" s="67"/>
      <c r="R595" s="67"/>
      <c r="S595" s="67"/>
      <c r="T595" s="68"/>
      <c r="U595" s="37"/>
      <c r="V595" s="37"/>
      <c r="W595" s="37"/>
      <c r="X595" s="37"/>
      <c r="Y595" s="37"/>
      <c r="Z595" s="37"/>
      <c r="AA595" s="37"/>
      <c r="AB595" s="37"/>
      <c r="AC595" s="37"/>
      <c r="AD595" s="37"/>
      <c r="AE595" s="37"/>
      <c r="AT595" s="19" t="s">
        <v>154</v>
      </c>
      <c r="AU595" s="19" t="s">
        <v>90</v>
      </c>
    </row>
    <row r="596" spans="1:65" s="13" customFormat="1" ht="10.199999999999999">
      <c r="B596" s="208"/>
      <c r="C596" s="209"/>
      <c r="D596" s="204" t="s">
        <v>156</v>
      </c>
      <c r="E596" s="210" t="s">
        <v>32</v>
      </c>
      <c r="F596" s="211" t="s">
        <v>458</v>
      </c>
      <c r="G596" s="209"/>
      <c r="H596" s="210" t="s">
        <v>32</v>
      </c>
      <c r="I596" s="212"/>
      <c r="J596" s="209"/>
      <c r="K596" s="209"/>
      <c r="L596" s="213"/>
      <c r="M596" s="214"/>
      <c r="N596" s="215"/>
      <c r="O596" s="215"/>
      <c r="P596" s="215"/>
      <c r="Q596" s="215"/>
      <c r="R596" s="215"/>
      <c r="S596" s="215"/>
      <c r="T596" s="216"/>
      <c r="AT596" s="217" t="s">
        <v>156</v>
      </c>
      <c r="AU596" s="217" t="s">
        <v>90</v>
      </c>
      <c r="AV596" s="13" t="s">
        <v>40</v>
      </c>
      <c r="AW596" s="13" t="s">
        <v>38</v>
      </c>
      <c r="AX596" s="13" t="s">
        <v>81</v>
      </c>
      <c r="AY596" s="217" t="s">
        <v>146</v>
      </c>
    </row>
    <row r="597" spans="1:65" s="13" customFormat="1" ht="10.199999999999999">
      <c r="B597" s="208"/>
      <c r="C597" s="209"/>
      <c r="D597" s="204" t="s">
        <v>156</v>
      </c>
      <c r="E597" s="210" t="s">
        <v>32</v>
      </c>
      <c r="F597" s="211" t="s">
        <v>680</v>
      </c>
      <c r="G597" s="209"/>
      <c r="H597" s="210" t="s">
        <v>32</v>
      </c>
      <c r="I597" s="212"/>
      <c r="J597" s="209"/>
      <c r="K597" s="209"/>
      <c r="L597" s="213"/>
      <c r="M597" s="214"/>
      <c r="N597" s="215"/>
      <c r="O597" s="215"/>
      <c r="P597" s="215"/>
      <c r="Q597" s="215"/>
      <c r="R597" s="215"/>
      <c r="S597" s="215"/>
      <c r="T597" s="216"/>
      <c r="AT597" s="217" t="s">
        <v>156</v>
      </c>
      <c r="AU597" s="217" t="s">
        <v>90</v>
      </c>
      <c r="AV597" s="13" t="s">
        <v>40</v>
      </c>
      <c r="AW597" s="13" t="s">
        <v>38</v>
      </c>
      <c r="AX597" s="13" t="s">
        <v>81</v>
      </c>
      <c r="AY597" s="217" t="s">
        <v>146</v>
      </c>
    </row>
    <row r="598" spans="1:65" s="14" customFormat="1" ht="10.199999999999999">
      <c r="B598" s="218"/>
      <c r="C598" s="219"/>
      <c r="D598" s="204" t="s">
        <v>156</v>
      </c>
      <c r="E598" s="220" t="s">
        <v>32</v>
      </c>
      <c r="F598" s="221" t="s">
        <v>669</v>
      </c>
      <c r="G598" s="219"/>
      <c r="H598" s="222">
        <v>7</v>
      </c>
      <c r="I598" s="223"/>
      <c r="J598" s="219"/>
      <c r="K598" s="219"/>
      <c r="L598" s="224"/>
      <c r="M598" s="225"/>
      <c r="N598" s="226"/>
      <c r="O598" s="226"/>
      <c r="P598" s="226"/>
      <c r="Q598" s="226"/>
      <c r="R598" s="226"/>
      <c r="S598" s="226"/>
      <c r="T598" s="227"/>
      <c r="AT598" s="228" t="s">
        <v>156</v>
      </c>
      <c r="AU598" s="228" t="s">
        <v>90</v>
      </c>
      <c r="AV598" s="14" t="s">
        <v>90</v>
      </c>
      <c r="AW598" s="14" t="s">
        <v>38</v>
      </c>
      <c r="AX598" s="14" t="s">
        <v>81</v>
      </c>
      <c r="AY598" s="228" t="s">
        <v>146</v>
      </c>
    </row>
    <row r="599" spans="1:65" s="14" customFormat="1" ht="10.199999999999999">
      <c r="B599" s="218"/>
      <c r="C599" s="219"/>
      <c r="D599" s="204" t="s">
        <v>156</v>
      </c>
      <c r="E599" s="220" t="s">
        <v>32</v>
      </c>
      <c r="F599" s="221" t="s">
        <v>670</v>
      </c>
      <c r="G599" s="219"/>
      <c r="H599" s="222">
        <v>23</v>
      </c>
      <c r="I599" s="223"/>
      <c r="J599" s="219"/>
      <c r="K599" s="219"/>
      <c r="L599" s="224"/>
      <c r="M599" s="225"/>
      <c r="N599" s="226"/>
      <c r="O599" s="226"/>
      <c r="P599" s="226"/>
      <c r="Q599" s="226"/>
      <c r="R599" s="226"/>
      <c r="S599" s="226"/>
      <c r="T599" s="227"/>
      <c r="AT599" s="228" t="s">
        <v>156</v>
      </c>
      <c r="AU599" s="228" t="s">
        <v>90</v>
      </c>
      <c r="AV599" s="14" t="s">
        <v>90</v>
      </c>
      <c r="AW599" s="14" t="s">
        <v>38</v>
      </c>
      <c r="AX599" s="14" t="s">
        <v>81</v>
      </c>
      <c r="AY599" s="228" t="s">
        <v>146</v>
      </c>
    </row>
    <row r="600" spans="1:65" s="15" customFormat="1" ht="10.199999999999999">
      <c r="B600" s="229"/>
      <c r="C600" s="230"/>
      <c r="D600" s="204" t="s">
        <v>156</v>
      </c>
      <c r="E600" s="231" t="s">
        <v>32</v>
      </c>
      <c r="F600" s="232" t="s">
        <v>159</v>
      </c>
      <c r="G600" s="230"/>
      <c r="H600" s="233">
        <v>30</v>
      </c>
      <c r="I600" s="234"/>
      <c r="J600" s="230"/>
      <c r="K600" s="230"/>
      <c r="L600" s="235"/>
      <c r="M600" s="236"/>
      <c r="N600" s="237"/>
      <c r="O600" s="237"/>
      <c r="P600" s="237"/>
      <c r="Q600" s="237"/>
      <c r="R600" s="237"/>
      <c r="S600" s="237"/>
      <c r="T600" s="238"/>
      <c r="AT600" s="239" t="s">
        <v>156</v>
      </c>
      <c r="AU600" s="239" t="s">
        <v>90</v>
      </c>
      <c r="AV600" s="15" t="s">
        <v>152</v>
      </c>
      <c r="AW600" s="15" t="s">
        <v>38</v>
      </c>
      <c r="AX600" s="15" t="s">
        <v>40</v>
      </c>
      <c r="AY600" s="239" t="s">
        <v>146</v>
      </c>
    </row>
    <row r="601" spans="1:65" s="2" customFormat="1" ht="16.5" customHeight="1">
      <c r="A601" s="37"/>
      <c r="B601" s="38"/>
      <c r="C601" s="191" t="s">
        <v>681</v>
      </c>
      <c r="D601" s="191" t="s">
        <v>148</v>
      </c>
      <c r="E601" s="192" t="s">
        <v>682</v>
      </c>
      <c r="F601" s="193" t="s">
        <v>683</v>
      </c>
      <c r="G601" s="194" t="s">
        <v>96</v>
      </c>
      <c r="H601" s="195">
        <v>30</v>
      </c>
      <c r="I601" s="196"/>
      <c r="J601" s="197">
        <f>ROUND(I601*H601,2)</f>
        <v>0</v>
      </c>
      <c r="K601" s="193" t="s">
        <v>151</v>
      </c>
      <c r="L601" s="42"/>
      <c r="M601" s="198" t="s">
        <v>32</v>
      </c>
      <c r="N601" s="199" t="s">
        <v>52</v>
      </c>
      <c r="O601" s="67"/>
      <c r="P601" s="200">
        <f>O601*H601</f>
        <v>0</v>
      </c>
      <c r="Q601" s="200">
        <v>0</v>
      </c>
      <c r="R601" s="200">
        <f>Q601*H601</f>
        <v>0</v>
      </c>
      <c r="S601" s="200">
        <v>0</v>
      </c>
      <c r="T601" s="201">
        <f>S601*H601</f>
        <v>0</v>
      </c>
      <c r="U601" s="37"/>
      <c r="V601" s="37"/>
      <c r="W601" s="37"/>
      <c r="X601" s="37"/>
      <c r="Y601" s="37"/>
      <c r="Z601" s="37"/>
      <c r="AA601" s="37"/>
      <c r="AB601" s="37"/>
      <c r="AC601" s="37"/>
      <c r="AD601" s="37"/>
      <c r="AE601" s="37"/>
      <c r="AR601" s="202" t="s">
        <v>152</v>
      </c>
      <c r="AT601" s="202" t="s">
        <v>148</v>
      </c>
      <c r="AU601" s="202" t="s">
        <v>90</v>
      </c>
      <c r="AY601" s="19" t="s">
        <v>146</v>
      </c>
      <c r="BE601" s="203">
        <f>IF(N601="základní",J601,0)</f>
        <v>0</v>
      </c>
      <c r="BF601" s="203">
        <f>IF(N601="snížená",J601,0)</f>
        <v>0</v>
      </c>
      <c r="BG601" s="203">
        <f>IF(N601="zákl. přenesená",J601,0)</f>
        <v>0</v>
      </c>
      <c r="BH601" s="203">
        <f>IF(N601="sníž. přenesená",J601,0)</f>
        <v>0</v>
      </c>
      <c r="BI601" s="203">
        <f>IF(N601="nulová",J601,0)</f>
        <v>0</v>
      </c>
      <c r="BJ601" s="19" t="s">
        <v>40</v>
      </c>
      <c r="BK601" s="203">
        <f>ROUND(I601*H601,2)</f>
        <v>0</v>
      </c>
      <c r="BL601" s="19" t="s">
        <v>152</v>
      </c>
      <c r="BM601" s="202" t="s">
        <v>684</v>
      </c>
    </row>
    <row r="602" spans="1:65" s="2" customFormat="1" ht="28.8">
      <c r="A602" s="37"/>
      <c r="B602" s="38"/>
      <c r="C602" s="39"/>
      <c r="D602" s="204" t="s">
        <v>154</v>
      </c>
      <c r="E602" s="39"/>
      <c r="F602" s="205" t="s">
        <v>685</v>
      </c>
      <c r="G602" s="39"/>
      <c r="H602" s="39"/>
      <c r="I602" s="112"/>
      <c r="J602" s="39"/>
      <c r="K602" s="39"/>
      <c r="L602" s="42"/>
      <c r="M602" s="206"/>
      <c r="N602" s="207"/>
      <c r="O602" s="67"/>
      <c r="P602" s="67"/>
      <c r="Q602" s="67"/>
      <c r="R602" s="67"/>
      <c r="S602" s="67"/>
      <c r="T602" s="68"/>
      <c r="U602" s="37"/>
      <c r="V602" s="37"/>
      <c r="W602" s="37"/>
      <c r="X602" s="37"/>
      <c r="Y602" s="37"/>
      <c r="Z602" s="37"/>
      <c r="AA602" s="37"/>
      <c r="AB602" s="37"/>
      <c r="AC602" s="37"/>
      <c r="AD602" s="37"/>
      <c r="AE602" s="37"/>
      <c r="AT602" s="19" t="s">
        <v>154</v>
      </c>
      <c r="AU602" s="19" t="s">
        <v>90</v>
      </c>
    </row>
    <row r="603" spans="1:65" s="13" customFormat="1" ht="10.199999999999999">
      <c r="B603" s="208"/>
      <c r="C603" s="209"/>
      <c r="D603" s="204" t="s">
        <v>156</v>
      </c>
      <c r="E603" s="210" t="s">
        <v>32</v>
      </c>
      <c r="F603" s="211" t="s">
        <v>458</v>
      </c>
      <c r="G603" s="209"/>
      <c r="H603" s="210" t="s">
        <v>32</v>
      </c>
      <c r="I603" s="212"/>
      <c r="J603" s="209"/>
      <c r="K603" s="209"/>
      <c r="L603" s="213"/>
      <c r="M603" s="214"/>
      <c r="N603" s="215"/>
      <c r="O603" s="215"/>
      <c r="P603" s="215"/>
      <c r="Q603" s="215"/>
      <c r="R603" s="215"/>
      <c r="S603" s="215"/>
      <c r="T603" s="216"/>
      <c r="AT603" s="217" t="s">
        <v>156</v>
      </c>
      <c r="AU603" s="217" t="s">
        <v>90</v>
      </c>
      <c r="AV603" s="13" t="s">
        <v>40</v>
      </c>
      <c r="AW603" s="13" t="s">
        <v>38</v>
      </c>
      <c r="AX603" s="13" t="s">
        <v>81</v>
      </c>
      <c r="AY603" s="217" t="s">
        <v>146</v>
      </c>
    </row>
    <row r="604" spans="1:65" s="13" customFormat="1" ht="10.199999999999999">
      <c r="B604" s="208"/>
      <c r="C604" s="209"/>
      <c r="D604" s="204" t="s">
        <v>156</v>
      </c>
      <c r="E604" s="210" t="s">
        <v>32</v>
      </c>
      <c r="F604" s="211" t="s">
        <v>675</v>
      </c>
      <c r="G604" s="209"/>
      <c r="H604" s="210" t="s">
        <v>32</v>
      </c>
      <c r="I604" s="212"/>
      <c r="J604" s="209"/>
      <c r="K604" s="209"/>
      <c r="L604" s="213"/>
      <c r="M604" s="214"/>
      <c r="N604" s="215"/>
      <c r="O604" s="215"/>
      <c r="P604" s="215"/>
      <c r="Q604" s="215"/>
      <c r="R604" s="215"/>
      <c r="S604" s="215"/>
      <c r="T604" s="216"/>
      <c r="AT604" s="217" t="s">
        <v>156</v>
      </c>
      <c r="AU604" s="217" t="s">
        <v>90</v>
      </c>
      <c r="AV604" s="13" t="s">
        <v>40</v>
      </c>
      <c r="AW604" s="13" t="s">
        <v>38</v>
      </c>
      <c r="AX604" s="13" t="s">
        <v>81</v>
      </c>
      <c r="AY604" s="217" t="s">
        <v>146</v>
      </c>
    </row>
    <row r="605" spans="1:65" s="14" customFormat="1" ht="10.199999999999999">
      <c r="B605" s="218"/>
      <c r="C605" s="219"/>
      <c r="D605" s="204" t="s">
        <v>156</v>
      </c>
      <c r="E605" s="220" t="s">
        <v>32</v>
      </c>
      <c r="F605" s="221" t="s">
        <v>669</v>
      </c>
      <c r="G605" s="219"/>
      <c r="H605" s="222">
        <v>7</v>
      </c>
      <c r="I605" s="223"/>
      <c r="J605" s="219"/>
      <c r="K605" s="219"/>
      <c r="L605" s="224"/>
      <c r="M605" s="225"/>
      <c r="N605" s="226"/>
      <c r="O605" s="226"/>
      <c r="P605" s="226"/>
      <c r="Q605" s="226"/>
      <c r="R605" s="226"/>
      <c r="S605" s="226"/>
      <c r="T605" s="227"/>
      <c r="AT605" s="228" t="s">
        <v>156</v>
      </c>
      <c r="AU605" s="228" t="s">
        <v>90</v>
      </c>
      <c r="AV605" s="14" t="s">
        <v>90</v>
      </c>
      <c r="AW605" s="14" t="s">
        <v>38</v>
      </c>
      <c r="AX605" s="14" t="s">
        <v>81</v>
      </c>
      <c r="AY605" s="228" t="s">
        <v>146</v>
      </c>
    </row>
    <row r="606" spans="1:65" s="14" customFormat="1" ht="10.199999999999999">
      <c r="B606" s="218"/>
      <c r="C606" s="219"/>
      <c r="D606" s="204" t="s">
        <v>156</v>
      </c>
      <c r="E606" s="220" t="s">
        <v>32</v>
      </c>
      <c r="F606" s="221" t="s">
        <v>670</v>
      </c>
      <c r="G606" s="219"/>
      <c r="H606" s="222">
        <v>23</v>
      </c>
      <c r="I606" s="223"/>
      <c r="J606" s="219"/>
      <c r="K606" s="219"/>
      <c r="L606" s="224"/>
      <c r="M606" s="225"/>
      <c r="N606" s="226"/>
      <c r="O606" s="226"/>
      <c r="P606" s="226"/>
      <c r="Q606" s="226"/>
      <c r="R606" s="226"/>
      <c r="S606" s="226"/>
      <c r="T606" s="227"/>
      <c r="AT606" s="228" t="s">
        <v>156</v>
      </c>
      <c r="AU606" s="228" t="s">
        <v>90</v>
      </c>
      <c r="AV606" s="14" t="s">
        <v>90</v>
      </c>
      <c r="AW606" s="14" t="s">
        <v>38</v>
      </c>
      <c r="AX606" s="14" t="s">
        <v>81</v>
      </c>
      <c r="AY606" s="228" t="s">
        <v>146</v>
      </c>
    </row>
    <row r="607" spans="1:65" s="15" customFormat="1" ht="10.199999999999999">
      <c r="B607" s="229"/>
      <c r="C607" s="230"/>
      <c r="D607" s="204" t="s">
        <v>156</v>
      </c>
      <c r="E607" s="231" t="s">
        <v>32</v>
      </c>
      <c r="F607" s="232" t="s">
        <v>159</v>
      </c>
      <c r="G607" s="230"/>
      <c r="H607" s="233">
        <v>30</v>
      </c>
      <c r="I607" s="234"/>
      <c r="J607" s="230"/>
      <c r="K607" s="230"/>
      <c r="L607" s="235"/>
      <c r="M607" s="236"/>
      <c r="N607" s="237"/>
      <c r="O607" s="237"/>
      <c r="P607" s="237"/>
      <c r="Q607" s="237"/>
      <c r="R607" s="237"/>
      <c r="S607" s="237"/>
      <c r="T607" s="238"/>
      <c r="AT607" s="239" t="s">
        <v>156</v>
      </c>
      <c r="AU607" s="239" t="s">
        <v>90</v>
      </c>
      <c r="AV607" s="15" t="s">
        <v>152</v>
      </c>
      <c r="AW607" s="15" t="s">
        <v>38</v>
      </c>
      <c r="AX607" s="15" t="s">
        <v>40</v>
      </c>
      <c r="AY607" s="239" t="s">
        <v>146</v>
      </c>
    </row>
    <row r="608" spans="1:65" s="2" customFormat="1" ht="16.5" customHeight="1">
      <c r="A608" s="37"/>
      <c r="B608" s="38"/>
      <c r="C608" s="191" t="s">
        <v>686</v>
      </c>
      <c r="D608" s="191" t="s">
        <v>148</v>
      </c>
      <c r="E608" s="192" t="s">
        <v>687</v>
      </c>
      <c r="F608" s="193" t="s">
        <v>688</v>
      </c>
      <c r="G608" s="194" t="s">
        <v>96</v>
      </c>
      <c r="H608" s="195">
        <v>30</v>
      </c>
      <c r="I608" s="196"/>
      <c r="J608" s="197">
        <f>ROUND(I608*H608,2)</f>
        <v>0</v>
      </c>
      <c r="K608" s="193" t="s">
        <v>151</v>
      </c>
      <c r="L608" s="42"/>
      <c r="M608" s="198" t="s">
        <v>32</v>
      </c>
      <c r="N608" s="199" t="s">
        <v>52</v>
      </c>
      <c r="O608" s="67"/>
      <c r="P608" s="200">
        <f>O608*H608</f>
        <v>0</v>
      </c>
      <c r="Q608" s="200">
        <v>0</v>
      </c>
      <c r="R608" s="200">
        <f>Q608*H608</f>
        <v>0</v>
      </c>
      <c r="S608" s="200">
        <v>0</v>
      </c>
      <c r="T608" s="201">
        <f>S608*H608</f>
        <v>0</v>
      </c>
      <c r="U608" s="37"/>
      <c r="V608" s="37"/>
      <c r="W608" s="37"/>
      <c r="X608" s="37"/>
      <c r="Y608" s="37"/>
      <c r="Z608" s="37"/>
      <c r="AA608" s="37"/>
      <c r="AB608" s="37"/>
      <c r="AC608" s="37"/>
      <c r="AD608" s="37"/>
      <c r="AE608" s="37"/>
      <c r="AR608" s="202" t="s">
        <v>152</v>
      </c>
      <c r="AT608" s="202" t="s">
        <v>148</v>
      </c>
      <c r="AU608" s="202" t="s">
        <v>90</v>
      </c>
      <c r="AY608" s="19" t="s">
        <v>146</v>
      </c>
      <c r="BE608" s="203">
        <f>IF(N608="základní",J608,0)</f>
        <v>0</v>
      </c>
      <c r="BF608" s="203">
        <f>IF(N608="snížená",J608,0)</f>
        <v>0</v>
      </c>
      <c r="BG608" s="203">
        <f>IF(N608="zákl. přenesená",J608,0)</f>
        <v>0</v>
      </c>
      <c r="BH608" s="203">
        <f>IF(N608="sníž. přenesená",J608,0)</f>
        <v>0</v>
      </c>
      <c r="BI608" s="203">
        <f>IF(N608="nulová",J608,0)</f>
        <v>0</v>
      </c>
      <c r="BJ608" s="19" t="s">
        <v>40</v>
      </c>
      <c r="BK608" s="203">
        <f>ROUND(I608*H608,2)</f>
        <v>0</v>
      </c>
      <c r="BL608" s="19" t="s">
        <v>152</v>
      </c>
      <c r="BM608" s="202" t="s">
        <v>689</v>
      </c>
    </row>
    <row r="609" spans="1:65" s="2" customFormat="1" ht="28.8">
      <c r="A609" s="37"/>
      <c r="B609" s="38"/>
      <c r="C609" s="39"/>
      <c r="D609" s="204" t="s">
        <v>154</v>
      </c>
      <c r="E609" s="39"/>
      <c r="F609" s="205" t="s">
        <v>685</v>
      </c>
      <c r="G609" s="39"/>
      <c r="H609" s="39"/>
      <c r="I609" s="112"/>
      <c r="J609" s="39"/>
      <c r="K609" s="39"/>
      <c r="L609" s="42"/>
      <c r="M609" s="206"/>
      <c r="N609" s="207"/>
      <c r="O609" s="67"/>
      <c r="P609" s="67"/>
      <c r="Q609" s="67"/>
      <c r="R609" s="67"/>
      <c r="S609" s="67"/>
      <c r="T609" s="68"/>
      <c r="U609" s="37"/>
      <c r="V609" s="37"/>
      <c r="W609" s="37"/>
      <c r="X609" s="37"/>
      <c r="Y609" s="37"/>
      <c r="Z609" s="37"/>
      <c r="AA609" s="37"/>
      <c r="AB609" s="37"/>
      <c r="AC609" s="37"/>
      <c r="AD609" s="37"/>
      <c r="AE609" s="37"/>
      <c r="AT609" s="19" t="s">
        <v>154</v>
      </c>
      <c r="AU609" s="19" t="s">
        <v>90</v>
      </c>
    </row>
    <row r="610" spans="1:65" s="13" customFormat="1" ht="10.199999999999999">
      <c r="B610" s="208"/>
      <c r="C610" s="209"/>
      <c r="D610" s="204" t="s">
        <v>156</v>
      </c>
      <c r="E610" s="210" t="s">
        <v>32</v>
      </c>
      <c r="F610" s="211" t="s">
        <v>458</v>
      </c>
      <c r="G610" s="209"/>
      <c r="H610" s="210" t="s">
        <v>32</v>
      </c>
      <c r="I610" s="212"/>
      <c r="J610" s="209"/>
      <c r="K610" s="209"/>
      <c r="L610" s="213"/>
      <c r="M610" s="214"/>
      <c r="N610" s="215"/>
      <c r="O610" s="215"/>
      <c r="P610" s="215"/>
      <c r="Q610" s="215"/>
      <c r="R610" s="215"/>
      <c r="S610" s="215"/>
      <c r="T610" s="216"/>
      <c r="AT610" s="217" t="s">
        <v>156</v>
      </c>
      <c r="AU610" s="217" t="s">
        <v>90</v>
      </c>
      <c r="AV610" s="13" t="s">
        <v>40</v>
      </c>
      <c r="AW610" s="13" t="s">
        <v>38</v>
      </c>
      <c r="AX610" s="13" t="s">
        <v>81</v>
      </c>
      <c r="AY610" s="217" t="s">
        <v>146</v>
      </c>
    </row>
    <row r="611" spans="1:65" s="13" customFormat="1" ht="10.199999999999999">
      <c r="B611" s="208"/>
      <c r="C611" s="209"/>
      <c r="D611" s="204" t="s">
        <v>156</v>
      </c>
      <c r="E611" s="210" t="s">
        <v>32</v>
      </c>
      <c r="F611" s="211" t="s">
        <v>680</v>
      </c>
      <c r="G611" s="209"/>
      <c r="H611" s="210" t="s">
        <v>32</v>
      </c>
      <c r="I611" s="212"/>
      <c r="J611" s="209"/>
      <c r="K611" s="209"/>
      <c r="L611" s="213"/>
      <c r="M611" s="214"/>
      <c r="N611" s="215"/>
      <c r="O611" s="215"/>
      <c r="P611" s="215"/>
      <c r="Q611" s="215"/>
      <c r="R611" s="215"/>
      <c r="S611" s="215"/>
      <c r="T611" s="216"/>
      <c r="AT611" s="217" t="s">
        <v>156</v>
      </c>
      <c r="AU611" s="217" t="s">
        <v>90</v>
      </c>
      <c r="AV611" s="13" t="s">
        <v>40</v>
      </c>
      <c r="AW611" s="13" t="s">
        <v>38</v>
      </c>
      <c r="AX611" s="13" t="s">
        <v>81</v>
      </c>
      <c r="AY611" s="217" t="s">
        <v>146</v>
      </c>
    </row>
    <row r="612" spans="1:65" s="14" customFormat="1" ht="10.199999999999999">
      <c r="B612" s="218"/>
      <c r="C612" s="219"/>
      <c r="D612" s="204" t="s">
        <v>156</v>
      </c>
      <c r="E612" s="220" t="s">
        <v>32</v>
      </c>
      <c r="F612" s="221" t="s">
        <v>669</v>
      </c>
      <c r="G612" s="219"/>
      <c r="H612" s="222">
        <v>7</v>
      </c>
      <c r="I612" s="223"/>
      <c r="J612" s="219"/>
      <c r="K612" s="219"/>
      <c r="L612" s="224"/>
      <c r="M612" s="225"/>
      <c r="N612" s="226"/>
      <c r="O612" s="226"/>
      <c r="P612" s="226"/>
      <c r="Q612" s="226"/>
      <c r="R612" s="226"/>
      <c r="S612" s="226"/>
      <c r="T612" s="227"/>
      <c r="AT612" s="228" t="s">
        <v>156</v>
      </c>
      <c r="AU612" s="228" t="s">
        <v>90</v>
      </c>
      <c r="AV612" s="14" t="s">
        <v>90</v>
      </c>
      <c r="AW612" s="14" t="s">
        <v>38</v>
      </c>
      <c r="AX612" s="14" t="s">
        <v>81</v>
      </c>
      <c r="AY612" s="228" t="s">
        <v>146</v>
      </c>
    </row>
    <row r="613" spans="1:65" s="14" customFormat="1" ht="10.199999999999999">
      <c r="B613" s="218"/>
      <c r="C613" s="219"/>
      <c r="D613" s="204" t="s">
        <v>156</v>
      </c>
      <c r="E613" s="220" t="s">
        <v>32</v>
      </c>
      <c r="F613" s="221" t="s">
        <v>670</v>
      </c>
      <c r="G613" s="219"/>
      <c r="H613" s="222">
        <v>23</v>
      </c>
      <c r="I613" s="223"/>
      <c r="J613" s="219"/>
      <c r="K613" s="219"/>
      <c r="L613" s="224"/>
      <c r="M613" s="225"/>
      <c r="N613" s="226"/>
      <c r="O613" s="226"/>
      <c r="P613" s="226"/>
      <c r="Q613" s="226"/>
      <c r="R613" s="226"/>
      <c r="S613" s="226"/>
      <c r="T613" s="227"/>
      <c r="AT613" s="228" t="s">
        <v>156</v>
      </c>
      <c r="AU613" s="228" t="s">
        <v>90</v>
      </c>
      <c r="AV613" s="14" t="s">
        <v>90</v>
      </c>
      <c r="AW613" s="14" t="s">
        <v>38</v>
      </c>
      <c r="AX613" s="14" t="s">
        <v>81</v>
      </c>
      <c r="AY613" s="228" t="s">
        <v>146</v>
      </c>
    </row>
    <row r="614" spans="1:65" s="15" customFormat="1" ht="10.199999999999999">
      <c r="B614" s="229"/>
      <c r="C614" s="230"/>
      <c r="D614" s="204" t="s">
        <v>156</v>
      </c>
      <c r="E614" s="231" t="s">
        <v>32</v>
      </c>
      <c r="F614" s="232" t="s">
        <v>159</v>
      </c>
      <c r="G614" s="230"/>
      <c r="H614" s="233">
        <v>30</v>
      </c>
      <c r="I614" s="234"/>
      <c r="J614" s="230"/>
      <c r="K614" s="230"/>
      <c r="L614" s="235"/>
      <c r="M614" s="236"/>
      <c r="N614" s="237"/>
      <c r="O614" s="237"/>
      <c r="P614" s="237"/>
      <c r="Q614" s="237"/>
      <c r="R614" s="237"/>
      <c r="S614" s="237"/>
      <c r="T614" s="238"/>
      <c r="AT614" s="239" t="s">
        <v>156</v>
      </c>
      <c r="AU614" s="239" t="s">
        <v>90</v>
      </c>
      <c r="AV614" s="15" t="s">
        <v>152</v>
      </c>
      <c r="AW614" s="15" t="s">
        <v>38</v>
      </c>
      <c r="AX614" s="15" t="s">
        <v>40</v>
      </c>
      <c r="AY614" s="239" t="s">
        <v>146</v>
      </c>
    </row>
    <row r="615" spans="1:65" s="2" customFormat="1" ht="16.5" customHeight="1">
      <c r="A615" s="37"/>
      <c r="B615" s="38"/>
      <c r="C615" s="191" t="s">
        <v>690</v>
      </c>
      <c r="D615" s="191" t="s">
        <v>148</v>
      </c>
      <c r="E615" s="192" t="s">
        <v>691</v>
      </c>
      <c r="F615" s="193" t="s">
        <v>692</v>
      </c>
      <c r="G615" s="194" t="s">
        <v>96</v>
      </c>
      <c r="H615" s="195">
        <v>30</v>
      </c>
      <c r="I615" s="196"/>
      <c r="J615" s="197">
        <f>ROUND(I615*H615,2)</f>
        <v>0</v>
      </c>
      <c r="K615" s="193" t="s">
        <v>151</v>
      </c>
      <c r="L615" s="42"/>
      <c r="M615" s="198" t="s">
        <v>32</v>
      </c>
      <c r="N615" s="199" t="s">
        <v>52</v>
      </c>
      <c r="O615" s="67"/>
      <c r="P615" s="200">
        <f>O615*H615</f>
        <v>0</v>
      </c>
      <c r="Q615" s="200">
        <v>8.0000000000000007E-5</v>
      </c>
      <c r="R615" s="200">
        <f>Q615*H615</f>
        <v>2.4000000000000002E-3</v>
      </c>
      <c r="S615" s="200">
        <v>0</v>
      </c>
      <c r="T615" s="201">
        <f>S615*H615</f>
        <v>0</v>
      </c>
      <c r="U615" s="37"/>
      <c r="V615" s="37"/>
      <c r="W615" s="37"/>
      <c r="X615" s="37"/>
      <c r="Y615" s="37"/>
      <c r="Z615" s="37"/>
      <c r="AA615" s="37"/>
      <c r="AB615" s="37"/>
      <c r="AC615" s="37"/>
      <c r="AD615" s="37"/>
      <c r="AE615" s="37"/>
      <c r="AR615" s="202" t="s">
        <v>152</v>
      </c>
      <c r="AT615" s="202" t="s">
        <v>148</v>
      </c>
      <c r="AU615" s="202" t="s">
        <v>90</v>
      </c>
      <c r="AY615" s="19" t="s">
        <v>146</v>
      </c>
      <c r="BE615" s="203">
        <f>IF(N615="základní",J615,0)</f>
        <v>0</v>
      </c>
      <c r="BF615" s="203">
        <f>IF(N615="snížená",J615,0)</f>
        <v>0</v>
      </c>
      <c r="BG615" s="203">
        <f>IF(N615="zákl. přenesená",J615,0)</f>
        <v>0</v>
      </c>
      <c r="BH615" s="203">
        <f>IF(N615="sníž. přenesená",J615,0)</f>
        <v>0</v>
      </c>
      <c r="BI615" s="203">
        <f>IF(N615="nulová",J615,0)</f>
        <v>0</v>
      </c>
      <c r="BJ615" s="19" t="s">
        <v>40</v>
      </c>
      <c r="BK615" s="203">
        <f>ROUND(I615*H615,2)</f>
        <v>0</v>
      </c>
      <c r="BL615" s="19" t="s">
        <v>152</v>
      </c>
      <c r="BM615" s="202" t="s">
        <v>693</v>
      </c>
    </row>
    <row r="616" spans="1:65" s="2" customFormat="1" ht="28.8">
      <c r="A616" s="37"/>
      <c r="B616" s="38"/>
      <c r="C616" s="39"/>
      <c r="D616" s="204" t="s">
        <v>154</v>
      </c>
      <c r="E616" s="39"/>
      <c r="F616" s="205" t="s">
        <v>685</v>
      </c>
      <c r="G616" s="39"/>
      <c r="H616" s="39"/>
      <c r="I616" s="112"/>
      <c r="J616" s="39"/>
      <c r="K616" s="39"/>
      <c r="L616" s="42"/>
      <c r="M616" s="206"/>
      <c r="N616" s="207"/>
      <c r="O616" s="67"/>
      <c r="P616" s="67"/>
      <c r="Q616" s="67"/>
      <c r="R616" s="67"/>
      <c r="S616" s="67"/>
      <c r="T616" s="68"/>
      <c r="U616" s="37"/>
      <c r="V616" s="37"/>
      <c r="W616" s="37"/>
      <c r="X616" s="37"/>
      <c r="Y616" s="37"/>
      <c r="Z616" s="37"/>
      <c r="AA616" s="37"/>
      <c r="AB616" s="37"/>
      <c r="AC616" s="37"/>
      <c r="AD616" s="37"/>
      <c r="AE616" s="37"/>
      <c r="AT616" s="19" t="s">
        <v>154</v>
      </c>
      <c r="AU616" s="19" t="s">
        <v>90</v>
      </c>
    </row>
    <row r="617" spans="1:65" s="13" customFormat="1" ht="10.199999999999999">
      <c r="B617" s="208"/>
      <c r="C617" s="209"/>
      <c r="D617" s="204" t="s">
        <v>156</v>
      </c>
      <c r="E617" s="210" t="s">
        <v>32</v>
      </c>
      <c r="F617" s="211" t="s">
        <v>458</v>
      </c>
      <c r="G617" s="209"/>
      <c r="H617" s="210" t="s">
        <v>32</v>
      </c>
      <c r="I617" s="212"/>
      <c r="J617" s="209"/>
      <c r="K617" s="209"/>
      <c r="L617" s="213"/>
      <c r="M617" s="214"/>
      <c r="N617" s="215"/>
      <c r="O617" s="215"/>
      <c r="P617" s="215"/>
      <c r="Q617" s="215"/>
      <c r="R617" s="215"/>
      <c r="S617" s="215"/>
      <c r="T617" s="216"/>
      <c r="AT617" s="217" t="s">
        <v>156</v>
      </c>
      <c r="AU617" s="217" t="s">
        <v>90</v>
      </c>
      <c r="AV617" s="13" t="s">
        <v>40</v>
      </c>
      <c r="AW617" s="13" t="s">
        <v>38</v>
      </c>
      <c r="AX617" s="13" t="s">
        <v>81</v>
      </c>
      <c r="AY617" s="217" t="s">
        <v>146</v>
      </c>
    </row>
    <row r="618" spans="1:65" s="13" customFormat="1" ht="10.199999999999999">
      <c r="B618" s="208"/>
      <c r="C618" s="209"/>
      <c r="D618" s="204" t="s">
        <v>156</v>
      </c>
      <c r="E618" s="210" t="s">
        <v>32</v>
      </c>
      <c r="F618" s="211" t="s">
        <v>668</v>
      </c>
      <c r="G618" s="209"/>
      <c r="H618" s="210" t="s">
        <v>32</v>
      </c>
      <c r="I618" s="212"/>
      <c r="J618" s="209"/>
      <c r="K618" s="209"/>
      <c r="L618" s="213"/>
      <c r="M618" s="214"/>
      <c r="N618" s="215"/>
      <c r="O618" s="215"/>
      <c r="P618" s="215"/>
      <c r="Q618" s="215"/>
      <c r="R618" s="215"/>
      <c r="S618" s="215"/>
      <c r="T618" s="216"/>
      <c r="AT618" s="217" t="s">
        <v>156</v>
      </c>
      <c r="AU618" s="217" t="s">
        <v>90</v>
      </c>
      <c r="AV618" s="13" t="s">
        <v>40</v>
      </c>
      <c r="AW618" s="13" t="s">
        <v>38</v>
      </c>
      <c r="AX618" s="13" t="s">
        <v>81</v>
      </c>
      <c r="AY618" s="217" t="s">
        <v>146</v>
      </c>
    </row>
    <row r="619" spans="1:65" s="14" customFormat="1" ht="10.199999999999999">
      <c r="B619" s="218"/>
      <c r="C619" s="219"/>
      <c r="D619" s="204" t="s">
        <v>156</v>
      </c>
      <c r="E619" s="220" t="s">
        <v>32</v>
      </c>
      <c r="F619" s="221" t="s">
        <v>669</v>
      </c>
      <c r="G619" s="219"/>
      <c r="H619" s="222">
        <v>7</v>
      </c>
      <c r="I619" s="223"/>
      <c r="J619" s="219"/>
      <c r="K619" s="219"/>
      <c r="L619" s="224"/>
      <c r="M619" s="225"/>
      <c r="N619" s="226"/>
      <c r="O619" s="226"/>
      <c r="P619" s="226"/>
      <c r="Q619" s="226"/>
      <c r="R619" s="226"/>
      <c r="S619" s="226"/>
      <c r="T619" s="227"/>
      <c r="AT619" s="228" t="s">
        <v>156</v>
      </c>
      <c r="AU619" s="228" t="s">
        <v>90</v>
      </c>
      <c r="AV619" s="14" t="s">
        <v>90</v>
      </c>
      <c r="AW619" s="14" t="s">
        <v>38</v>
      </c>
      <c r="AX619" s="14" t="s">
        <v>81</v>
      </c>
      <c r="AY619" s="228" t="s">
        <v>146</v>
      </c>
    </row>
    <row r="620" spans="1:65" s="14" customFormat="1" ht="10.199999999999999">
      <c r="B620" s="218"/>
      <c r="C620" s="219"/>
      <c r="D620" s="204" t="s">
        <v>156</v>
      </c>
      <c r="E620" s="220" t="s">
        <v>32</v>
      </c>
      <c r="F620" s="221" t="s">
        <v>670</v>
      </c>
      <c r="G620" s="219"/>
      <c r="H620" s="222">
        <v>23</v>
      </c>
      <c r="I620" s="223"/>
      <c r="J620" s="219"/>
      <c r="K620" s="219"/>
      <c r="L620" s="224"/>
      <c r="M620" s="225"/>
      <c r="N620" s="226"/>
      <c r="O620" s="226"/>
      <c r="P620" s="226"/>
      <c r="Q620" s="226"/>
      <c r="R620" s="226"/>
      <c r="S620" s="226"/>
      <c r="T620" s="227"/>
      <c r="AT620" s="228" t="s">
        <v>156</v>
      </c>
      <c r="AU620" s="228" t="s">
        <v>90</v>
      </c>
      <c r="AV620" s="14" t="s">
        <v>90</v>
      </c>
      <c r="AW620" s="14" t="s">
        <v>38</v>
      </c>
      <c r="AX620" s="14" t="s">
        <v>81</v>
      </c>
      <c r="AY620" s="228" t="s">
        <v>146</v>
      </c>
    </row>
    <row r="621" spans="1:65" s="15" customFormat="1" ht="10.199999999999999">
      <c r="B621" s="229"/>
      <c r="C621" s="230"/>
      <c r="D621" s="204" t="s">
        <v>156</v>
      </c>
      <c r="E621" s="231" t="s">
        <v>32</v>
      </c>
      <c r="F621" s="232" t="s">
        <v>159</v>
      </c>
      <c r="G621" s="230"/>
      <c r="H621" s="233">
        <v>30</v>
      </c>
      <c r="I621" s="234"/>
      <c r="J621" s="230"/>
      <c r="K621" s="230"/>
      <c r="L621" s="235"/>
      <c r="M621" s="236"/>
      <c r="N621" s="237"/>
      <c r="O621" s="237"/>
      <c r="P621" s="237"/>
      <c r="Q621" s="237"/>
      <c r="R621" s="237"/>
      <c r="S621" s="237"/>
      <c r="T621" s="238"/>
      <c r="AT621" s="239" t="s">
        <v>156</v>
      </c>
      <c r="AU621" s="239" t="s">
        <v>90</v>
      </c>
      <c r="AV621" s="15" t="s">
        <v>152</v>
      </c>
      <c r="AW621" s="15" t="s">
        <v>38</v>
      </c>
      <c r="AX621" s="15" t="s">
        <v>40</v>
      </c>
      <c r="AY621" s="239" t="s">
        <v>146</v>
      </c>
    </row>
    <row r="622" spans="1:65" s="2" customFormat="1" ht="21.75" customHeight="1">
      <c r="A622" s="37"/>
      <c r="B622" s="38"/>
      <c r="C622" s="191" t="s">
        <v>694</v>
      </c>
      <c r="D622" s="191" t="s">
        <v>148</v>
      </c>
      <c r="E622" s="192" t="s">
        <v>695</v>
      </c>
      <c r="F622" s="193" t="s">
        <v>696</v>
      </c>
      <c r="G622" s="194" t="s">
        <v>112</v>
      </c>
      <c r="H622" s="195">
        <v>3</v>
      </c>
      <c r="I622" s="196"/>
      <c r="J622" s="197">
        <f>ROUND(I622*H622,2)</f>
        <v>0</v>
      </c>
      <c r="K622" s="193" t="s">
        <v>151</v>
      </c>
      <c r="L622" s="42"/>
      <c r="M622" s="198" t="s">
        <v>32</v>
      </c>
      <c r="N622" s="199" t="s">
        <v>52</v>
      </c>
      <c r="O622" s="67"/>
      <c r="P622" s="200">
        <f>O622*H622</f>
        <v>0</v>
      </c>
      <c r="Q622" s="200">
        <v>1.6167899999999999</v>
      </c>
      <c r="R622" s="200">
        <f>Q622*H622</f>
        <v>4.8503699999999998</v>
      </c>
      <c r="S622" s="200">
        <v>0</v>
      </c>
      <c r="T622" s="201">
        <f>S622*H622</f>
        <v>0</v>
      </c>
      <c r="U622" s="37"/>
      <c r="V622" s="37"/>
      <c r="W622" s="37"/>
      <c r="X622" s="37"/>
      <c r="Y622" s="37"/>
      <c r="Z622" s="37"/>
      <c r="AA622" s="37"/>
      <c r="AB622" s="37"/>
      <c r="AC622" s="37"/>
      <c r="AD622" s="37"/>
      <c r="AE622" s="37"/>
      <c r="AR622" s="202" t="s">
        <v>152</v>
      </c>
      <c r="AT622" s="202" t="s">
        <v>148</v>
      </c>
      <c r="AU622" s="202" t="s">
        <v>90</v>
      </c>
      <c r="AY622" s="19" t="s">
        <v>146</v>
      </c>
      <c r="BE622" s="203">
        <f>IF(N622="základní",J622,0)</f>
        <v>0</v>
      </c>
      <c r="BF622" s="203">
        <f>IF(N622="snížená",J622,0)</f>
        <v>0</v>
      </c>
      <c r="BG622" s="203">
        <f>IF(N622="zákl. přenesená",J622,0)</f>
        <v>0</v>
      </c>
      <c r="BH622" s="203">
        <f>IF(N622="sníž. přenesená",J622,0)</f>
        <v>0</v>
      </c>
      <c r="BI622" s="203">
        <f>IF(N622="nulová",J622,0)</f>
        <v>0</v>
      </c>
      <c r="BJ622" s="19" t="s">
        <v>40</v>
      </c>
      <c r="BK622" s="203">
        <f>ROUND(I622*H622,2)</f>
        <v>0</v>
      </c>
      <c r="BL622" s="19" t="s">
        <v>152</v>
      </c>
      <c r="BM622" s="202" t="s">
        <v>697</v>
      </c>
    </row>
    <row r="623" spans="1:65" s="2" customFormat="1" ht="57.6">
      <c r="A623" s="37"/>
      <c r="B623" s="38"/>
      <c r="C623" s="39"/>
      <c r="D623" s="204" t="s">
        <v>154</v>
      </c>
      <c r="E623" s="39"/>
      <c r="F623" s="205" t="s">
        <v>698</v>
      </c>
      <c r="G623" s="39"/>
      <c r="H623" s="39"/>
      <c r="I623" s="112"/>
      <c r="J623" s="39"/>
      <c r="K623" s="39"/>
      <c r="L623" s="42"/>
      <c r="M623" s="206"/>
      <c r="N623" s="207"/>
      <c r="O623" s="67"/>
      <c r="P623" s="67"/>
      <c r="Q623" s="67"/>
      <c r="R623" s="67"/>
      <c r="S623" s="67"/>
      <c r="T623" s="68"/>
      <c r="U623" s="37"/>
      <c r="V623" s="37"/>
      <c r="W623" s="37"/>
      <c r="X623" s="37"/>
      <c r="Y623" s="37"/>
      <c r="Z623" s="37"/>
      <c r="AA623" s="37"/>
      <c r="AB623" s="37"/>
      <c r="AC623" s="37"/>
      <c r="AD623" s="37"/>
      <c r="AE623" s="37"/>
      <c r="AT623" s="19" t="s">
        <v>154</v>
      </c>
      <c r="AU623" s="19" t="s">
        <v>90</v>
      </c>
    </row>
    <row r="624" spans="1:65" s="13" customFormat="1" ht="10.199999999999999">
      <c r="B624" s="208"/>
      <c r="C624" s="209"/>
      <c r="D624" s="204" t="s">
        <v>156</v>
      </c>
      <c r="E624" s="210" t="s">
        <v>32</v>
      </c>
      <c r="F624" s="211" t="s">
        <v>458</v>
      </c>
      <c r="G624" s="209"/>
      <c r="H624" s="210" t="s">
        <v>32</v>
      </c>
      <c r="I624" s="212"/>
      <c r="J624" s="209"/>
      <c r="K624" s="209"/>
      <c r="L624" s="213"/>
      <c r="M624" s="214"/>
      <c r="N624" s="215"/>
      <c r="O624" s="215"/>
      <c r="P624" s="215"/>
      <c r="Q624" s="215"/>
      <c r="R624" s="215"/>
      <c r="S624" s="215"/>
      <c r="T624" s="216"/>
      <c r="AT624" s="217" t="s">
        <v>156</v>
      </c>
      <c r="AU624" s="217" t="s">
        <v>90</v>
      </c>
      <c r="AV624" s="13" t="s">
        <v>40</v>
      </c>
      <c r="AW624" s="13" t="s">
        <v>38</v>
      </c>
      <c r="AX624" s="13" t="s">
        <v>81</v>
      </c>
      <c r="AY624" s="217" t="s">
        <v>146</v>
      </c>
    </row>
    <row r="625" spans="1:65" s="14" customFormat="1" ht="10.199999999999999">
      <c r="B625" s="218"/>
      <c r="C625" s="219"/>
      <c r="D625" s="204" t="s">
        <v>156</v>
      </c>
      <c r="E625" s="220" t="s">
        <v>32</v>
      </c>
      <c r="F625" s="221" t="s">
        <v>699</v>
      </c>
      <c r="G625" s="219"/>
      <c r="H625" s="222">
        <v>3</v>
      </c>
      <c r="I625" s="223"/>
      <c r="J625" s="219"/>
      <c r="K625" s="219"/>
      <c r="L625" s="224"/>
      <c r="M625" s="225"/>
      <c r="N625" s="226"/>
      <c r="O625" s="226"/>
      <c r="P625" s="226"/>
      <c r="Q625" s="226"/>
      <c r="R625" s="226"/>
      <c r="S625" s="226"/>
      <c r="T625" s="227"/>
      <c r="AT625" s="228" t="s">
        <v>156</v>
      </c>
      <c r="AU625" s="228" t="s">
        <v>90</v>
      </c>
      <c r="AV625" s="14" t="s">
        <v>90</v>
      </c>
      <c r="AW625" s="14" t="s">
        <v>38</v>
      </c>
      <c r="AX625" s="14" t="s">
        <v>81</v>
      </c>
      <c r="AY625" s="228" t="s">
        <v>146</v>
      </c>
    </row>
    <row r="626" spans="1:65" s="15" customFormat="1" ht="10.199999999999999">
      <c r="B626" s="229"/>
      <c r="C626" s="230"/>
      <c r="D626" s="204" t="s">
        <v>156</v>
      </c>
      <c r="E626" s="231" t="s">
        <v>32</v>
      </c>
      <c r="F626" s="232" t="s">
        <v>159</v>
      </c>
      <c r="G626" s="230"/>
      <c r="H626" s="233">
        <v>3</v>
      </c>
      <c r="I626" s="234"/>
      <c r="J626" s="230"/>
      <c r="K626" s="230"/>
      <c r="L626" s="235"/>
      <c r="M626" s="236"/>
      <c r="N626" s="237"/>
      <c r="O626" s="237"/>
      <c r="P626" s="237"/>
      <c r="Q626" s="237"/>
      <c r="R626" s="237"/>
      <c r="S626" s="237"/>
      <c r="T626" s="238"/>
      <c r="AT626" s="239" t="s">
        <v>156</v>
      </c>
      <c r="AU626" s="239" t="s">
        <v>90</v>
      </c>
      <c r="AV626" s="15" t="s">
        <v>152</v>
      </c>
      <c r="AW626" s="15" t="s">
        <v>38</v>
      </c>
      <c r="AX626" s="15" t="s">
        <v>40</v>
      </c>
      <c r="AY626" s="239" t="s">
        <v>146</v>
      </c>
    </row>
    <row r="627" spans="1:65" s="2" customFormat="1" ht="21.75" customHeight="1">
      <c r="A627" s="37"/>
      <c r="B627" s="38"/>
      <c r="C627" s="191" t="s">
        <v>700</v>
      </c>
      <c r="D627" s="191" t="s">
        <v>148</v>
      </c>
      <c r="E627" s="192" t="s">
        <v>701</v>
      </c>
      <c r="F627" s="193" t="s">
        <v>702</v>
      </c>
      <c r="G627" s="194" t="s">
        <v>112</v>
      </c>
      <c r="H627" s="195">
        <v>1</v>
      </c>
      <c r="I627" s="196"/>
      <c r="J627" s="197">
        <f>ROUND(I627*H627,2)</f>
        <v>0</v>
      </c>
      <c r="K627" s="193" t="s">
        <v>151</v>
      </c>
      <c r="L627" s="42"/>
      <c r="M627" s="198" t="s">
        <v>32</v>
      </c>
      <c r="N627" s="199" t="s">
        <v>52</v>
      </c>
      <c r="O627" s="67"/>
      <c r="P627" s="200">
        <f>O627*H627</f>
        <v>0</v>
      </c>
      <c r="Q627" s="200">
        <v>0</v>
      </c>
      <c r="R627" s="200">
        <f>Q627*H627</f>
        <v>0</v>
      </c>
      <c r="S627" s="200">
        <v>8.2000000000000003E-2</v>
      </c>
      <c r="T627" s="201">
        <f>S627*H627</f>
        <v>8.2000000000000003E-2</v>
      </c>
      <c r="U627" s="37"/>
      <c r="V627" s="37"/>
      <c r="W627" s="37"/>
      <c r="X627" s="37"/>
      <c r="Y627" s="37"/>
      <c r="Z627" s="37"/>
      <c r="AA627" s="37"/>
      <c r="AB627" s="37"/>
      <c r="AC627" s="37"/>
      <c r="AD627" s="37"/>
      <c r="AE627" s="37"/>
      <c r="AR627" s="202" t="s">
        <v>152</v>
      </c>
      <c r="AT627" s="202" t="s">
        <v>148</v>
      </c>
      <c r="AU627" s="202" t="s">
        <v>90</v>
      </c>
      <c r="AY627" s="19" t="s">
        <v>146</v>
      </c>
      <c r="BE627" s="203">
        <f>IF(N627="základní",J627,0)</f>
        <v>0</v>
      </c>
      <c r="BF627" s="203">
        <f>IF(N627="snížená",J627,0)</f>
        <v>0</v>
      </c>
      <c r="BG627" s="203">
        <f>IF(N627="zákl. přenesená",J627,0)</f>
        <v>0</v>
      </c>
      <c r="BH627" s="203">
        <f>IF(N627="sníž. přenesená",J627,0)</f>
        <v>0</v>
      </c>
      <c r="BI627" s="203">
        <f>IF(N627="nulová",J627,0)</f>
        <v>0</v>
      </c>
      <c r="BJ627" s="19" t="s">
        <v>40</v>
      </c>
      <c r="BK627" s="203">
        <f>ROUND(I627*H627,2)</f>
        <v>0</v>
      </c>
      <c r="BL627" s="19" t="s">
        <v>152</v>
      </c>
      <c r="BM627" s="202" t="s">
        <v>703</v>
      </c>
    </row>
    <row r="628" spans="1:65" s="2" customFormat="1" ht="67.2">
      <c r="A628" s="37"/>
      <c r="B628" s="38"/>
      <c r="C628" s="39"/>
      <c r="D628" s="204" t="s">
        <v>154</v>
      </c>
      <c r="E628" s="39"/>
      <c r="F628" s="205" t="s">
        <v>704</v>
      </c>
      <c r="G628" s="39"/>
      <c r="H628" s="39"/>
      <c r="I628" s="112"/>
      <c r="J628" s="39"/>
      <c r="K628" s="39"/>
      <c r="L628" s="42"/>
      <c r="M628" s="206"/>
      <c r="N628" s="207"/>
      <c r="O628" s="67"/>
      <c r="P628" s="67"/>
      <c r="Q628" s="67"/>
      <c r="R628" s="67"/>
      <c r="S628" s="67"/>
      <c r="T628" s="68"/>
      <c r="U628" s="37"/>
      <c r="V628" s="37"/>
      <c r="W628" s="37"/>
      <c r="X628" s="37"/>
      <c r="Y628" s="37"/>
      <c r="Z628" s="37"/>
      <c r="AA628" s="37"/>
      <c r="AB628" s="37"/>
      <c r="AC628" s="37"/>
      <c r="AD628" s="37"/>
      <c r="AE628" s="37"/>
      <c r="AT628" s="19" t="s">
        <v>154</v>
      </c>
      <c r="AU628" s="19" t="s">
        <v>90</v>
      </c>
    </row>
    <row r="629" spans="1:65" s="13" customFormat="1" ht="10.199999999999999">
      <c r="B629" s="208"/>
      <c r="C629" s="209"/>
      <c r="D629" s="204" t="s">
        <v>156</v>
      </c>
      <c r="E629" s="210" t="s">
        <v>32</v>
      </c>
      <c r="F629" s="211" t="s">
        <v>423</v>
      </c>
      <c r="G629" s="209"/>
      <c r="H629" s="210" t="s">
        <v>32</v>
      </c>
      <c r="I629" s="212"/>
      <c r="J629" s="209"/>
      <c r="K629" s="209"/>
      <c r="L629" s="213"/>
      <c r="M629" s="214"/>
      <c r="N629" s="215"/>
      <c r="O629" s="215"/>
      <c r="P629" s="215"/>
      <c r="Q629" s="215"/>
      <c r="R629" s="215"/>
      <c r="S629" s="215"/>
      <c r="T629" s="216"/>
      <c r="AT629" s="217" t="s">
        <v>156</v>
      </c>
      <c r="AU629" s="217" t="s">
        <v>90</v>
      </c>
      <c r="AV629" s="13" t="s">
        <v>40</v>
      </c>
      <c r="AW629" s="13" t="s">
        <v>38</v>
      </c>
      <c r="AX629" s="13" t="s">
        <v>81</v>
      </c>
      <c r="AY629" s="217" t="s">
        <v>146</v>
      </c>
    </row>
    <row r="630" spans="1:65" s="13" customFormat="1" ht="10.199999999999999">
      <c r="B630" s="208"/>
      <c r="C630" s="209"/>
      <c r="D630" s="204" t="s">
        <v>156</v>
      </c>
      <c r="E630" s="210" t="s">
        <v>32</v>
      </c>
      <c r="F630" s="211" t="s">
        <v>424</v>
      </c>
      <c r="G630" s="209"/>
      <c r="H630" s="210" t="s">
        <v>32</v>
      </c>
      <c r="I630" s="212"/>
      <c r="J630" s="209"/>
      <c r="K630" s="209"/>
      <c r="L630" s="213"/>
      <c r="M630" s="214"/>
      <c r="N630" s="215"/>
      <c r="O630" s="215"/>
      <c r="P630" s="215"/>
      <c r="Q630" s="215"/>
      <c r="R630" s="215"/>
      <c r="S630" s="215"/>
      <c r="T630" s="216"/>
      <c r="AT630" s="217" t="s">
        <v>156</v>
      </c>
      <c r="AU630" s="217" t="s">
        <v>90</v>
      </c>
      <c r="AV630" s="13" t="s">
        <v>40</v>
      </c>
      <c r="AW630" s="13" t="s">
        <v>38</v>
      </c>
      <c r="AX630" s="13" t="s">
        <v>81</v>
      </c>
      <c r="AY630" s="217" t="s">
        <v>146</v>
      </c>
    </row>
    <row r="631" spans="1:65" s="14" customFormat="1" ht="10.199999999999999">
      <c r="B631" s="218"/>
      <c r="C631" s="219"/>
      <c r="D631" s="204" t="s">
        <v>156</v>
      </c>
      <c r="E631" s="220" t="s">
        <v>32</v>
      </c>
      <c r="F631" s="221" t="s">
        <v>607</v>
      </c>
      <c r="G631" s="219"/>
      <c r="H631" s="222">
        <v>1</v>
      </c>
      <c r="I631" s="223"/>
      <c r="J631" s="219"/>
      <c r="K631" s="219"/>
      <c r="L631" s="224"/>
      <c r="M631" s="225"/>
      <c r="N631" s="226"/>
      <c r="O631" s="226"/>
      <c r="P631" s="226"/>
      <c r="Q631" s="226"/>
      <c r="R631" s="226"/>
      <c r="S631" s="226"/>
      <c r="T631" s="227"/>
      <c r="AT631" s="228" t="s">
        <v>156</v>
      </c>
      <c r="AU631" s="228" t="s">
        <v>90</v>
      </c>
      <c r="AV631" s="14" t="s">
        <v>90</v>
      </c>
      <c r="AW631" s="14" t="s">
        <v>38</v>
      </c>
      <c r="AX631" s="14" t="s">
        <v>81</v>
      </c>
      <c r="AY631" s="228" t="s">
        <v>146</v>
      </c>
    </row>
    <row r="632" spans="1:65" s="15" customFormat="1" ht="10.199999999999999">
      <c r="B632" s="229"/>
      <c r="C632" s="230"/>
      <c r="D632" s="204" t="s">
        <v>156</v>
      </c>
      <c r="E632" s="231" t="s">
        <v>32</v>
      </c>
      <c r="F632" s="232" t="s">
        <v>159</v>
      </c>
      <c r="G632" s="230"/>
      <c r="H632" s="233">
        <v>1</v>
      </c>
      <c r="I632" s="234"/>
      <c r="J632" s="230"/>
      <c r="K632" s="230"/>
      <c r="L632" s="235"/>
      <c r="M632" s="236"/>
      <c r="N632" s="237"/>
      <c r="O632" s="237"/>
      <c r="P632" s="237"/>
      <c r="Q632" s="237"/>
      <c r="R632" s="237"/>
      <c r="S632" s="237"/>
      <c r="T632" s="238"/>
      <c r="AT632" s="239" t="s">
        <v>156</v>
      </c>
      <c r="AU632" s="239" t="s">
        <v>90</v>
      </c>
      <c r="AV632" s="15" t="s">
        <v>152</v>
      </c>
      <c r="AW632" s="15" t="s">
        <v>38</v>
      </c>
      <c r="AX632" s="15" t="s">
        <v>40</v>
      </c>
      <c r="AY632" s="239" t="s">
        <v>146</v>
      </c>
    </row>
    <row r="633" spans="1:65" s="2" customFormat="1" ht="21.75" customHeight="1">
      <c r="A633" s="37"/>
      <c r="B633" s="38"/>
      <c r="C633" s="191" t="s">
        <v>705</v>
      </c>
      <c r="D633" s="191" t="s">
        <v>148</v>
      </c>
      <c r="E633" s="192" t="s">
        <v>706</v>
      </c>
      <c r="F633" s="193" t="s">
        <v>707</v>
      </c>
      <c r="G633" s="194" t="s">
        <v>112</v>
      </c>
      <c r="H633" s="195">
        <v>2</v>
      </c>
      <c r="I633" s="196"/>
      <c r="J633" s="197">
        <f>ROUND(I633*H633,2)</f>
        <v>0</v>
      </c>
      <c r="K633" s="193" t="s">
        <v>151</v>
      </c>
      <c r="L633" s="42"/>
      <c r="M633" s="198" t="s">
        <v>32</v>
      </c>
      <c r="N633" s="199" t="s">
        <v>52</v>
      </c>
      <c r="O633" s="67"/>
      <c r="P633" s="200">
        <f>O633*H633</f>
        <v>0</v>
      </c>
      <c r="Q633" s="200">
        <v>0</v>
      </c>
      <c r="R633" s="200">
        <f>Q633*H633</f>
        <v>0</v>
      </c>
      <c r="S633" s="200">
        <v>4.0000000000000001E-3</v>
      </c>
      <c r="T633" s="201">
        <f>S633*H633</f>
        <v>8.0000000000000002E-3</v>
      </c>
      <c r="U633" s="37"/>
      <c r="V633" s="37"/>
      <c r="W633" s="37"/>
      <c r="X633" s="37"/>
      <c r="Y633" s="37"/>
      <c r="Z633" s="37"/>
      <c r="AA633" s="37"/>
      <c r="AB633" s="37"/>
      <c r="AC633" s="37"/>
      <c r="AD633" s="37"/>
      <c r="AE633" s="37"/>
      <c r="AR633" s="202" t="s">
        <v>152</v>
      </c>
      <c r="AT633" s="202" t="s">
        <v>148</v>
      </c>
      <c r="AU633" s="202" t="s">
        <v>90</v>
      </c>
      <c r="AY633" s="19" t="s">
        <v>146</v>
      </c>
      <c r="BE633" s="203">
        <f>IF(N633="základní",J633,0)</f>
        <v>0</v>
      </c>
      <c r="BF633" s="203">
        <f>IF(N633="snížená",J633,0)</f>
        <v>0</v>
      </c>
      <c r="BG633" s="203">
        <f>IF(N633="zákl. přenesená",J633,0)</f>
        <v>0</v>
      </c>
      <c r="BH633" s="203">
        <f>IF(N633="sníž. přenesená",J633,0)</f>
        <v>0</v>
      </c>
      <c r="BI633" s="203">
        <f>IF(N633="nulová",J633,0)</f>
        <v>0</v>
      </c>
      <c r="BJ633" s="19" t="s">
        <v>40</v>
      </c>
      <c r="BK633" s="203">
        <f>ROUND(I633*H633,2)</f>
        <v>0</v>
      </c>
      <c r="BL633" s="19" t="s">
        <v>152</v>
      </c>
      <c r="BM633" s="202" t="s">
        <v>708</v>
      </c>
    </row>
    <row r="634" spans="1:65" s="2" customFormat="1" ht="38.4">
      <c r="A634" s="37"/>
      <c r="B634" s="38"/>
      <c r="C634" s="39"/>
      <c r="D634" s="204" t="s">
        <v>154</v>
      </c>
      <c r="E634" s="39"/>
      <c r="F634" s="205" t="s">
        <v>709</v>
      </c>
      <c r="G634" s="39"/>
      <c r="H634" s="39"/>
      <c r="I634" s="112"/>
      <c r="J634" s="39"/>
      <c r="K634" s="39"/>
      <c r="L634" s="42"/>
      <c r="M634" s="206"/>
      <c r="N634" s="207"/>
      <c r="O634" s="67"/>
      <c r="P634" s="67"/>
      <c r="Q634" s="67"/>
      <c r="R634" s="67"/>
      <c r="S634" s="67"/>
      <c r="T634" s="68"/>
      <c r="U634" s="37"/>
      <c r="V634" s="37"/>
      <c r="W634" s="37"/>
      <c r="X634" s="37"/>
      <c r="Y634" s="37"/>
      <c r="Z634" s="37"/>
      <c r="AA634" s="37"/>
      <c r="AB634" s="37"/>
      <c r="AC634" s="37"/>
      <c r="AD634" s="37"/>
      <c r="AE634" s="37"/>
      <c r="AT634" s="19" t="s">
        <v>154</v>
      </c>
      <c r="AU634" s="19" t="s">
        <v>90</v>
      </c>
    </row>
    <row r="635" spans="1:65" s="13" customFormat="1" ht="10.199999999999999">
      <c r="B635" s="208"/>
      <c r="C635" s="209"/>
      <c r="D635" s="204" t="s">
        <v>156</v>
      </c>
      <c r="E635" s="210" t="s">
        <v>32</v>
      </c>
      <c r="F635" s="211" t="s">
        <v>423</v>
      </c>
      <c r="G635" s="209"/>
      <c r="H635" s="210" t="s">
        <v>32</v>
      </c>
      <c r="I635" s="212"/>
      <c r="J635" s="209"/>
      <c r="K635" s="209"/>
      <c r="L635" s="213"/>
      <c r="M635" s="214"/>
      <c r="N635" s="215"/>
      <c r="O635" s="215"/>
      <c r="P635" s="215"/>
      <c r="Q635" s="215"/>
      <c r="R635" s="215"/>
      <c r="S635" s="215"/>
      <c r="T635" s="216"/>
      <c r="AT635" s="217" t="s">
        <v>156</v>
      </c>
      <c r="AU635" s="217" t="s">
        <v>90</v>
      </c>
      <c r="AV635" s="13" t="s">
        <v>40</v>
      </c>
      <c r="AW635" s="13" t="s">
        <v>38</v>
      </c>
      <c r="AX635" s="13" t="s">
        <v>81</v>
      </c>
      <c r="AY635" s="217" t="s">
        <v>146</v>
      </c>
    </row>
    <row r="636" spans="1:65" s="13" customFormat="1" ht="10.199999999999999">
      <c r="B636" s="208"/>
      <c r="C636" s="209"/>
      <c r="D636" s="204" t="s">
        <v>156</v>
      </c>
      <c r="E636" s="210" t="s">
        <v>32</v>
      </c>
      <c r="F636" s="211" t="s">
        <v>424</v>
      </c>
      <c r="G636" s="209"/>
      <c r="H636" s="210" t="s">
        <v>32</v>
      </c>
      <c r="I636" s="212"/>
      <c r="J636" s="209"/>
      <c r="K636" s="209"/>
      <c r="L636" s="213"/>
      <c r="M636" s="214"/>
      <c r="N636" s="215"/>
      <c r="O636" s="215"/>
      <c r="P636" s="215"/>
      <c r="Q636" s="215"/>
      <c r="R636" s="215"/>
      <c r="S636" s="215"/>
      <c r="T636" s="216"/>
      <c r="AT636" s="217" t="s">
        <v>156</v>
      </c>
      <c r="AU636" s="217" t="s">
        <v>90</v>
      </c>
      <c r="AV636" s="13" t="s">
        <v>40</v>
      </c>
      <c r="AW636" s="13" t="s">
        <v>38</v>
      </c>
      <c r="AX636" s="13" t="s">
        <v>81</v>
      </c>
      <c r="AY636" s="217" t="s">
        <v>146</v>
      </c>
    </row>
    <row r="637" spans="1:65" s="14" customFormat="1" ht="10.199999999999999">
      <c r="B637" s="218"/>
      <c r="C637" s="219"/>
      <c r="D637" s="204" t="s">
        <v>156</v>
      </c>
      <c r="E637" s="220" t="s">
        <v>32</v>
      </c>
      <c r="F637" s="221" t="s">
        <v>710</v>
      </c>
      <c r="G637" s="219"/>
      <c r="H637" s="222">
        <v>2</v>
      </c>
      <c r="I637" s="223"/>
      <c r="J637" s="219"/>
      <c r="K637" s="219"/>
      <c r="L637" s="224"/>
      <c r="M637" s="225"/>
      <c r="N637" s="226"/>
      <c r="O637" s="226"/>
      <c r="P637" s="226"/>
      <c r="Q637" s="226"/>
      <c r="R637" s="226"/>
      <c r="S637" s="226"/>
      <c r="T637" s="227"/>
      <c r="AT637" s="228" t="s">
        <v>156</v>
      </c>
      <c r="AU637" s="228" t="s">
        <v>90</v>
      </c>
      <c r="AV637" s="14" t="s">
        <v>90</v>
      </c>
      <c r="AW637" s="14" t="s">
        <v>38</v>
      </c>
      <c r="AX637" s="14" t="s">
        <v>81</v>
      </c>
      <c r="AY637" s="228" t="s">
        <v>146</v>
      </c>
    </row>
    <row r="638" spans="1:65" s="15" customFormat="1" ht="10.199999999999999">
      <c r="B638" s="229"/>
      <c r="C638" s="230"/>
      <c r="D638" s="204" t="s">
        <v>156</v>
      </c>
      <c r="E638" s="231" t="s">
        <v>32</v>
      </c>
      <c r="F638" s="232" t="s">
        <v>159</v>
      </c>
      <c r="G638" s="230"/>
      <c r="H638" s="233">
        <v>2</v>
      </c>
      <c r="I638" s="234"/>
      <c r="J638" s="230"/>
      <c r="K638" s="230"/>
      <c r="L638" s="235"/>
      <c r="M638" s="236"/>
      <c r="N638" s="237"/>
      <c r="O638" s="237"/>
      <c r="P638" s="237"/>
      <c r="Q638" s="237"/>
      <c r="R638" s="237"/>
      <c r="S638" s="237"/>
      <c r="T638" s="238"/>
      <c r="AT638" s="239" t="s">
        <v>156</v>
      </c>
      <c r="AU638" s="239" t="s">
        <v>90</v>
      </c>
      <c r="AV638" s="15" t="s">
        <v>152</v>
      </c>
      <c r="AW638" s="15" t="s">
        <v>38</v>
      </c>
      <c r="AX638" s="15" t="s">
        <v>40</v>
      </c>
      <c r="AY638" s="239" t="s">
        <v>146</v>
      </c>
    </row>
    <row r="639" spans="1:65" s="12" customFormat="1" ht="22.8" customHeight="1">
      <c r="B639" s="175"/>
      <c r="C639" s="176"/>
      <c r="D639" s="177" t="s">
        <v>80</v>
      </c>
      <c r="E639" s="189" t="s">
        <v>711</v>
      </c>
      <c r="F639" s="189" t="s">
        <v>712</v>
      </c>
      <c r="G639" s="176"/>
      <c r="H639" s="176"/>
      <c r="I639" s="179"/>
      <c r="J639" s="190">
        <f>BK639</f>
        <v>0</v>
      </c>
      <c r="K639" s="176"/>
      <c r="L639" s="181"/>
      <c r="M639" s="182"/>
      <c r="N639" s="183"/>
      <c r="O639" s="183"/>
      <c r="P639" s="184">
        <f>SUM(P640:P690)</f>
        <v>0</v>
      </c>
      <c r="Q639" s="183"/>
      <c r="R639" s="184">
        <f>SUM(R640:R690)</f>
        <v>0</v>
      </c>
      <c r="S639" s="183"/>
      <c r="T639" s="185">
        <f>SUM(T640:T690)</f>
        <v>0</v>
      </c>
      <c r="AR639" s="186" t="s">
        <v>40</v>
      </c>
      <c r="AT639" s="187" t="s">
        <v>80</v>
      </c>
      <c r="AU639" s="187" t="s">
        <v>40</v>
      </c>
      <c r="AY639" s="186" t="s">
        <v>146</v>
      </c>
      <c r="BK639" s="188">
        <f>SUM(BK640:BK690)</f>
        <v>0</v>
      </c>
    </row>
    <row r="640" spans="1:65" s="2" customFormat="1" ht="21.75" customHeight="1">
      <c r="A640" s="37"/>
      <c r="B640" s="38"/>
      <c r="C640" s="191" t="s">
        <v>713</v>
      </c>
      <c r="D640" s="191" t="s">
        <v>148</v>
      </c>
      <c r="E640" s="192" t="s">
        <v>714</v>
      </c>
      <c r="F640" s="193" t="s">
        <v>715</v>
      </c>
      <c r="G640" s="194" t="s">
        <v>267</v>
      </c>
      <c r="H640" s="195">
        <v>438.27</v>
      </c>
      <c r="I640" s="196"/>
      <c r="J640" s="197">
        <f>ROUND(I640*H640,2)</f>
        <v>0</v>
      </c>
      <c r="K640" s="193" t="s">
        <v>151</v>
      </c>
      <c r="L640" s="42"/>
      <c r="M640" s="198" t="s">
        <v>32</v>
      </c>
      <c r="N640" s="199" t="s">
        <v>52</v>
      </c>
      <c r="O640" s="67"/>
      <c r="P640" s="200">
        <f>O640*H640</f>
        <v>0</v>
      </c>
      <c r="Q640" s="200">
        <v>0</v>
      </c>
      <c r="R640" s="200">
        <f>Q640*H640</f>
        <v>0</v>
      </c>
      <c r="S640" s="200">
        <v>0</v>
      </c>
      <c r="T640" s="201">
        <f>S640*H640</f>
        <v>0</v>
      </c>
      <c r="U640" s="37"/>
      <c r="V640" s="37"/>
      <c r="W640" s="37"/>
      <c r="X640" s="37"/>
      <c r="Y640" s="37"/>
      <c r="Z640" s="37"/>
      <c r="AA640" s="37"/>
      <c r="AB640" s="37"/>
      <c r="AC640" s="37"/>
      <c r="AD640" s="37"/>
      <c r="AE640" s="37"/>
      <c r="AR640" s="202" t="s">
        <v>152</v>
      </c>
      <c r="AT640" s="202" t="s">
        <v>148</v>
      </c>
      <c r="AU640" s="202" t="s">
        <v>90</v>
      </c>
      <c r="AY640" s="19" t="s">
        <v>146</v>
      </c>
      <c r="BE640" s="203">
        <f>IF(N640="základní",J640,0)</f>
        <v>0</v>
      </c>
      <c r="BF640" s="203">
        <f>IF(N640="snížená",J640,0)</f>
        <v>0</v>
      </c>
      <c r="BG640" s="203">
        <f>IF(N640="zákl. přenesená",J640,0)</f>
        <v>0</v>
      </c>
      <c r="BH640" s="203">
        <f>IF(N640="sníž. přenesená",J640,0)</f>
        <v>0</v>
      </c>
      <c r="BI640" s="203">
        <f>IF(N640="nulová",J640,0)</f>
        <v>0</v>
      </c>
      <c r="BJ640" s="19" t="s">
        <v>40</v>
      </c>
      <c r="BK640" s="203">
        <f>ROUND(I640*H640,2)</f>
        <v>0</v>
      </c>
      <c r="BL640" s="19" t="s">
        <v>152</v>
      </c>
      <c r="BM640" s="202" t="s">
        <v>716</v>
      </c>
    </row>
    <row r="641" spans="1:65" s="2" customFormat="1" ht="76.8">
      <c r="A641" s="37"/>
      <c r="B641" s="38"/>
      <c r="C641" s="39"/>
      <c r="D641" s="204" t="s">
        <v>154</v>
      </c>
      <c r="E641" s="39"/>
      <c r="F641" s="205" t="s">
        <v>717</v>
      </c>
      <c r="G641" s="39"/>
      <c r="H641" s="39"/>
      <c r="I641" s="112"/>
      <c r="J641" s="39"/>
      <c r="K641" s="39"/>
      <c r="L641" s="42"/>
      <c r="M641" s="206"/>
      <c r="N641" s="207"/>
      <c r="O641" s="67"/>
      <c r="P641" s="67"/>
      <c r="Q641" s="67"/>
      <c r="R641" s="67"/>
      <c r="S641" s="67"/>
      <c r="T641" s="68"/>
      <c r="U641" s="37"/>
      <c r="V641" s="37"/>
      <c r="W641" s="37"/>
      <c r="X641" s="37"/>
      <c r="Y641" s="37"/>
      <c r="Z641" s="37"/>
      <c r="AA641" s="37"/>
      <c r="AB641" s="37"/>
      <c r="AC641" s="37"/>
      <c r="AD641" s="37"/>
      <c r="AE641" s="37"/>
      <c r="AT641" s="19" t="s">
        <v>154</v>
      </c>
      <c r="AU641" s="19" t="s">
        <v>90</v>
      </c>
    </row>
    <row r="642" spans="1:65" s="14" customFormat="1" ht="10.199999999999999">
      <c r="B642" s="218"/>
      <c r="C642" s="219"/>
      <c r="D642" s="204" t="s">
        <v>156</v>
      </c>
      <c r="E642" s="220" t="s">
        <v>32</v>
      </c>
      <c r="F642" s="221" t="s">
        <v>718</v>
      </c>
      <c r="G642" s="219"/>
      <c r="H642" s="222">
        <v>434.78</v>
      </c>
      <c r="I642" s="223"/>
      <c r="J642" s="219"/>
      <c r="K642" s="219"/>
      <c r="L642" s="224"/>
      <c r="M642" s="225"/>
      <c r="N642" s="226"/>
      <c r="O642" s="226"/>
      <c r="P642" s="226"/>
      <c r="Q642" s="226"/>
      <c r="R642" s="226"/>
      <c r="S642" s="226"/>
      <c r="T642" s="227"/>
      <c r="AT642" s="228" t="s">
        <v>156</v>
      </c>
      <c r="AU642" s="228" t="s">
        <v>90</v>
      </c>
      <c r="AV642" s="14" t="s">
        <v>90</v>
      </c>
      <c r="AW642" s="14" t="s">
        <v>38</v>
      </c>
      <c r="AX642" s="14" t="s">
        <v>81</v>
      </c>
      <c r="AY642" s="228" t="s">
        <v>146</v>
      </c>
    </row>
    <row r="643" spans="1:65" s="14" customFormat="1" ht="10.199999999999999">
      <c r="B643" s="218"/>
      <c r="C643" s="219"/>
      <c r="D643" s="204" t="s">
        <v>156</v>
      </c>
      <c r="E643" s="220" t="s">
        <v>32</v>
      </c>
      <c r="F643" s="221" t="s">
        <v>719</v>
      </c>
      <c r="G643" s="219"/>
      <c r="H643" s="222">
        <v>3.49</v>
      </c>
      <c r="I643" s="223"/>
      <c r="J643" s="219"/>
      <c r="K643" s="219"/>
      <c r="L643" s="224"/>
      <c r="M643" s="225"/>
      <c r="N643" s="226"/>
      <c r="O643" s="226"/>
      <c r="P643" s="226"/>
      <c r="Q643" s="226"/>
      <c r="R643" s="226"/>
      <c r="S643" s="226"/>
      <c r="T643" s="227"/>
      <c r="AT643" s="228" t="s">
        <v>156</v>
      </c>
      <c r="AU643" s="228" t="s">
        <v>90</v>
      </c>
      <c r="AV643" s="14" t="s">
        <v>90</v>
      </c>
      <c r="AW643" s="14" t="s">
        <v>38</v>
      </c>
      <c r="AX643" s="14" t="s">
        <v>81</v>
      </c>
      <c r="AY643" s="228" t="s">
        <v>146</v>
      </c>
    </row>
    <row r="644" spans="1:65" s="15" customFormat="1" ht="10.199999999999999">
      <c r="B644" s="229"/>
      <c r="C644" s="230"/>
      <c r="D644" s="204" t="s">
        <v>156</v>
      </c>
      <c r="E644" s="231" t="s">
        <v>32</v>
      </c>
      <c r="F644" s="232" t="s">
        <v>159</v>
      </c>
      <c r="G644" s="230"/>
      <c r="H644" s="233">
        <v>438.27</v>
      </c>
      <c r="I644" s="234"/>
      <c r="J644" s="230"/>
      <c r="K644" s="230"/>
      <c r="L644" s="235"/>
      <c r="M644" s="236"/>
      <c r="N644" s="237"/>
      <c r="O644" s="237"/>
      <c r="P644" s="237"/>
      <c r="Q644" s="237"/>
      <c r="R644" s="237"/>
      <c r="S644" s="237"/>
      <c r="T644" s="238"/>
      <c r="AT644" s="239" t="s">
        <v>156</v>
      </c>
      <c r="AU644" s="239" t="s">
        <v>90</v>
      </c>
      <c r="AV644" s="15" t="s">
        <v>152</v>
      </c>
      <c r="AW644" s="15" t="s">
        <v>38</v>
      </c>
      <c r="AX644" s="15" t="s">
        <v>40</v>
      </c>
      <c r="AY644" s="239" t="s">
        <v>146</v>
      </c>
    </row>
    <row r="645" spans="1:65" s="2" customFormat="1" ht="21.75" customHeight="1">
      <c r="A645" s="37"/>
      <c r="B645" s="38"/>
      <c r="C645" s="191" t="s">
        <v>720</v>
      </c>
      <c r="D645" s="191" t="s">
        <v>148</v>
      </c>
      <c r="E645" s="192" t="s">
        <v>721</v>
      </c>
      <c r="F645" s="193" t="s">
        <v>722</v>
      </c>
      <c r="G645" s="194" t="s">
        <v>267</v>
      </c>
      <c r="H645" s="195">
        <v>8327.1299999999992</v>
      </c>
      <c r="I645" s="196"/>
      <c r="J645" s="197">
        <f>ROUND(I645*H645,2)</f>
        <v>0</v>
      </c>
      <c r="K645" s="193" t="s">
        <v>151</v>
      </c>
      <c r="L645" s="42"/>
      <c r="M645" s="198" t="s">
        <v>32</v>
      </c>
      <c r="N645" s="199" t="s">
        <v>52</v>
      </c>
      <c r="O645" s="67"/>
      <c r="P645" s="200">
        <f>O645*H645</f>
        <v>0</v>
      </c>
      <c r="Q645" s="200">
        <v>0</v>
      </c>
      <c r="R645" s="200">
        <f>Q645*H645</f>
        <v>0</v>
      </c>
      <c r="S645" s="200">
        <v>0</v>
      </c>
      <c r="T645" s="201">
        <f>S645*H645</f>
        <v>0</v>
      </c>
      <c r="U645" s="37"/>
      <c r="V645" s="37"/>
      <c r="W645" s="37"/>
      <c r="X645" s="37"/>
      <c r="Y645" s="37"/>
      <c r="Z645" s="37"/>
      <c r="AA645" s="37"/>
      <c r="AB645" s="37"/>
      <c r="AC645" s="37"/>
      <c r="AD645" s="37"/>
      <c r="AE645" s="37"/>
      <c r="AR645" s="202" t="s">
        <v>152</v>
      </c>
      <c r="AT645" s="202" t="s">
        <v>148</v>
      </c>
      <c r="AU645" s="202" t="s">
        <v>90</v>
      </c>
      <c r="AY645" s="19" t="s">
        <v>146</v>
      </c>
      <c r="BE645" s="203">
        <f>IF(N645="základní",J645,0)</f>
        <v>0</v>
      </c>
      <c r="BF645" s="203">
        <f>IF(N645="snížená",J645,0)</f>
        <v>0</v>
      </c>
      <c r="BG645" s="203">
        <f>IF(N645="zákl. přenesená",J645,0)</f>
        <v>0</v>
      </c>
      <c r="BH645" s="203">
        <f>IF(N645="sníž. přenesená",J645,0)</f>
        <v>0</v>
      </c>
      <c r="BI645" s="203">
        <f>IF(N645="nulová",J645,0)</f>
        <v>0</v>
      </c>
      <c r="BJ645" s="19" t="s">
        <v>40</v>
      </c>
      <c r="BK645" s="203">
        <f>ROUND(I645*H645,2)</f>
        <v>0</v>
      </c>
      <c r="BL645" s="19" t="s">
        <v>152</v>
      </c>
      <c r="BM645" s="202" t="s">
        <v>723</v>
      </c>
    </row>
    <row r="646" spans="1:65" s="2" customFormat="1" ht="76.8">
      <c r="A646" s="37"/>
      <c r="B646" s="38"/>
      <c r="C646" s="39"/>
      <c r="D646" s="204" t="s">
        <v>154</v>
      </c>
      <c r="E646" s="39"/>
      <c r="F646" s="205" t="s">
        <v>717</v>
      </c>
      <c r="G646" s="39"/>
      <c r="H646" s="39"/>
      <c r="I646" s="112"/>
      <c r="J646" s="39"/>
      <c r="K646" s="39"/>
      <c r="L646" s="42"/>
      <c r="M646" s="206"/>
      <c r="N646" s="207"/>
      <c r="O646" s="67"/>
      <c r="P646" s="67"/>
      <c r="Q646" s="67"/>
      <c r="R646" s="67"/>
      <c r="S646" s="67"/>
      <c r="T646" s="68"/>
      <c r="U646" s="37"/>
      <c r="V646" s="37"/>
      <c r="W646" s="37"/>
      <c r="X646" s="37"/>
      <c r="Y646" s="37"/>
      <c r="Z646" s="37"/>
      <c r="AA646" s="37"/>
      <c r="AB646" s="37"/>
      <c r="AC646" s="37"/>
      <c r="AD646" s="37"/>
      <c r="AE646" s="37"/>
      <c r="AT646" s="19" t="s">
        <v>154</v>
      </c>
      <c r="AU646" s="19" t="s">
        <v>90</v>
      </c>
    </row>
    <row r="647" spans="1:65" s="14" customFormat="1" ht="10.199999999999999">
      <c r="B647" s="218"/>
      <c r="C647" s="219"/>
      <c r="D647" s="204" t="s">
        <v>156</v>
      </c>
      <c r="E647" s="220" t="s">
        <v>32</v>
      </c>
      <c r="F647" s="221" t="s">
        <v>724</v>
      </c>
      <c r="G647" s="219"/>
      <c r="H647" s="222">
        <v>8327.1299999999992</v>
      </c>
      <c r="I647" s="223"/>
      <c r="J647" s="219"/>
      <c r="K647" s="219"/>
      <c r="L647" s="224"/>
      <c r="M647" s="225"/>
      <c r="N647" s="226"/>
      <c r="O647" s="226"/>
      <c r="P647" s="226"/>
      <c r="Q647" s="226"/>
      <c r="R647" s="226"/>
      <c r="S647" s="226"/>
      <c r="T647" s="227"/>
      <c r="AT647" s="228" t="s">
        <v>156</v>
      </c>
      <c r="AU647" s="228" t="s">
        <v>90</v>
      </c>
      <c r="AV647" s="14" t="s">
        <v>90</v>
      </c>
      <c r="AW647" s="14" t="s">
        <v>38</v>
      </c>
      <c r="AX647" s="14" t="s">
        <v>40</v>
      </c>
      <c r="AY647" s="228" t="s">
        <v>146</v>
      </c>
    </row>
    <row r="648" spans="1:65" s="2" customFormat="1" ht="21.75" customHeight="1">
      <c r="A648" s="37"/>
      <c r="B648" s="38"/>
      <c r="C648" s="191" t="s">
        <v>725</v>
      </c>
      <c r="D648" s="191" t="s">
        <v>148</v>
      </c>
      <c r="E648" s="192" t="s">
        <v>726</v>
      </c>
      <c r="F648" s="193" t="s">
        <v>727</v>
      </c>
      <c r="G648" s="194" t="s">
        <v>267</v>
      </c>
      <c r="H648" s="195">
        <v>938.24300000000005</v>
      </c>
      <c r="I648" s="196"/>
      <c r="J648" s="197">
        <f>ROUND(I648*H648,2)</f>
        <v>0</v>
      </c>
      <c r="K648" s="193" t="s">
        <v>151</v>
      </c>
      <c r="L648" s="42"/>
      <c r="M648" s="198" t="s">
        <v>32</v>
      </c>
      <c r="N648" s="199" t="s">
        <v>52</v>
      </c>
      <c r="O648" s="67"/>
      <c r="P648" s="200">
        <f>O648*H648</f>
        <v>0</v>
      </c>
      <c r="Q648" s="200">
        <v>0</v>
      </c>
      <c r="R648" s="200">
        <f>Q648*H648</f>
        <v>0</v>
      </c>
      <c r="S648" s="200">
        <v>0</v>
      </c>
      <c r="T648" s="201">
        <f>S648*H648</f>
        <v>0</v>
      </c>
      <c r="U648" s="37"/>
      <c r="V648" s="37"/>
      <c r="W648" s="37"/>
      <c r="X648" s="37"/>
      <c r="Y648" s="37"/>
      <c r="Z648" s="37"/>
      <c r="AA648" s="37"/>
      <c r="AB648" s="37"/>
      <c r="AC648" s="37"/>
      <c r="AD648" s="37"/>
      <c r="AE648" s="37"/>
      <c r="AR648" s="202" t="s">
        <v>152</v>
      </c>
      <c r="AT648" s="202" t="s">
        <v>148</v>
      </c>
      <c r="AU648" s="202" t="s">
        <v>90</v>
      </c>
      <c r="AY648" s="19" t="s">
        <v>146</v>
      </c>
      <c r="BE648" s="203">
        <f>IF(N648="základní",J648,0)</f>
        <v>0</v>
      </c>
      <c r="BF648" s="203">
        <f>IF(N648="snížená",J648,0)</f>
        <v>0</v>
      </c>
      <c r="BG648" s="203">
        <f>IF(N648="zákl. přenesená",J648,0)</f>
        <v>0</v>
      </c>
      <c r="BH648" s="203">
        <f>IF(N648="sníž. přenesená",J648,0)</f>
        <v>0</v>
      </c>
      <c r="BI648" s="203">
        <f>IF(N648="nulová",J648,0)</f>
        <v>0</v>
      </c>
      <c r="BJ648" s="19" t="s">
        <v>40</v>
      </c>
      <c r="BK648" s="203">
        <f>ROUND(I648*H648,2)</f>
        <v>0</v>
      </c>
      <c r="BL648" s="19" t="s">
        <v>152</v>
      </c>
      <c r="BM648" s="202" t="s">
        <v>728</v>
      </c>
    </row>
    <row r="649" spans="1:65" s="2" customFormat="1" ht="76.8">
      <c r="A649" s="37"/>
      <c r="B649" s="38"/>
      <c r="C649" s="39"/>
      <c r="D649" s="204" t="s">
        <v>154</v>
      </c>
      <c r="E649" s="39"/>
      <c r="F649" s="205" t="s">
        <v>717</v>
      </c>
      <c r="G649" s="39"/>
      <c r="H649" s="39"/>
      <c r="I649" s="112"/>
      <c r="J649" s="39"/>
      <c r="K649" s="39"/>
      <c r="L649" s="42"/>
      <c r="M649" s="206"/>
      <c r="N649" s="207"/>
      <c r="O649" s="67"/>
      <c r="P649" s="67"/>
      <c r="Q649" s="67"/>
      <c r="R649" s="67"/>
      <c r="S649" s="67"/>
      <c r="T649" s="68"/>
      <c r="U649" s="37"/>
      <c r="V649" s="37"/>
      <c r="W649" s="37"/>
      <c r="X649" s="37"/>
      <c r="Y649" s="37"/>
      <c r="Z649" s="37"/>
      <c r="AA649" s="37"/>
      <c r="AB649" s="37"/>
      <c r="AC649" s="37"/>
      <c r="AD649" s="37"/>
      <c r="AE649" s="37"/>
      <c r="AT649" s="19" t="s">
        <v>154</v>
      </c>
      <c r="AU649" s="19" t="s">
        <v>90</v>
      </c>
    </row>
    <row r="650" spans="1:65" s="14" customFormat="1" ht="10.199999999999999">
      <c r="B650" s="218"/>
      <c r="C650" s="219"/>
      <c r="D650" s="204" t="s">
        <v>156</v>
      </c>
      <c r="E650" s="220" t="s">
        <v>32</v>
      </c>
      <c r="F650" s="221" t="s">
        <v>729</v>
      </c>
      <c r="G650" s="219"/>
      <c r="H650" s="222">
        <v>0.57199999999999995</v>
      </c>
      <c r="I650" s="223"/>
      <c r="J650" s="219"/>
      <c r="K650" s="219"/>
      <c r="L650" s="224"/>
      <c r="M650" s="225"/>
      <c r="N650" s="226"/>
      <c r="O650" s="226"/>
      <c r="P650" s="226"/>
      <c r="Q650" s="226"/>
      <c r="R650" s="226"/>
      <c r="S650" s="226"/>
      <c r="T650" s="227"/>
      <c r="AT650" s="228" t="s">
        <v>156</v>
      </c>
      <c r="AU650" s="228" t="s">
        <v>90</v>
      </c>
      <c r="AV650" s="14" t="s">
        <v>90</v>
      </c>
      <c r="AW650" s="14" t="s">
        <v>38</v>
      </c>
      <c r="AX650" s="14" t="s">
        <v>81</v>
      </c>
      <c r="AY650" s="228" t="s">
        <v>146</v>
      </c>
    </row>
    <row r="651" spans="1:65" s="14" customFormat="1" ht="10.199999999999999">
      <c r="B651" s="218"/>
      <c r="C651" s="219"/>
      <c r="D651" s="204" t="s">
        <v>156</v>
      </c>
      <c r="E651" s="220" t="s">
        <v>32</v>
      </c>
      <c r="F651" s="221" t="s">
        <v>730</v>
      </c>
      <c r="G651" s="219"/>
      <c r="H651" s="222">
        <v>391.30200000000002</v>
      </c>
      <c r="I651" s="223"/>
      <c r="J651" s="219"/>
      <c r="K651" s="219"/>
      <c r="L651" s="224"/>
      <c r="M651" s="225"/>
      <c r="N651" s="226"/>
      <c r="O651" s="226"/>
      <c r="P651" s="226"/>
      <c r="Q651" s="226"/>
      <c r="R651" s="226"/>
      <c r="S651" s="226"/>
      <c r="T651" s="227"/>
      <c r="AT651" s="228" t="s">
        <v>156</v>
      </c>
      <c r="AU651" s="228" t="s">
        <v>90</v>
      </c>
      <c r="AV651" s="14" t="s">
        <v>90</v>
      </c>
      <c r="AW651" s="14" t="s">
        <v>38</v>
      </c>
      <c r="AX651" s="14" t="s">
        <v>81</v>
      </c>
      <c r="AY651" s="228" t="s">
        <v>146</v>
      </c>
    </row>
    <row r="652" spans="1:65" s="14" customFormat="1" ht="10.199999999999999">
      <c r="B652" s="218"/>
      <c r="C652" s="219"/>
      <c r="D652" s="204" t="s">
        <v>156</v>
      </c>
      <c r="E652" s="220" t="s">
        <v>32</v>
      </c>
      <c r="F652" s="221" t="s">
        <v>731</v>
      </c>
      <c r="G652" s="219"/>
      <c r="H652" s="222">
        <v>543.47500000000002</v>
      </c>
      <c r="I652" s="223"/>
      <c r="J652" s="219"/>
      <c r="K652" s="219"/>
      <c r="L652" s="224"/>
      <c r="M652" s="225"/>
      <c r="N652" s="226"/>
      <c r="O652" s="226"/>
      <c r="P652" s="226"/>
      <c r="Q652" s="226"/>
      <c r="R652" s="226"/>
      <c r="S652" s="226"/>
      <c r="T652" s="227"/>
      <c r="AT652" s="228" t="s">
        <v>156</v>
      </c>
      <c r="AU652" s="228" t="s">
        <v>90</v>
      </c>
      <c r="AV652" s="14" t="s">
        <v>90</v>
      </c>
      <c r="AW652" s="14" t="s">
        <v>38</v>
      </c>
      <c r="AX652" s="14" t="s">
        <v>81</v>
      </c>
      <c r="AY652" s="228" t="s">
        <v>146</v>
      </c>
    </row>
    <row r="653" spans="1:65" s="14" customFormat="1" ht="10.199999999999999">
      <c r="B653" s="218"/>
      <c r="C653" s="219"/>
      <c r="D653" s="204" t="s">
        <v>156</v>
      </c>
      <c r="E653" s="220" t="s">
        <v>32</v>
      </c>
      <c r="F653" s="221" t="s">
        <v>732</v>
      </c>
      <c r="G653" s="219"/>
      <c r="H653" s="222">
        <v>2.8940000000000001</v>
      </c>
      <c r="I653" s="223"/>
      <c r="J653" s="219"/>
      <c r="K653" s="219"/>
      <c r="L653" s="224"/>
      <c r="M653" s="225"/>
      <c r="N653" s="226"/>
      <c r="O653" s="226"/>
      <c r="P653" s="226"/>
      <c r="Q653" s="226"/>
      <c r="R653" s="226"/>
      <c r="S653" s="226"/>
      <c r="T653" s="227"/>
      <c r="AT653" s="228" t="s">
        <v>156</v>
      </c>
      <c r="AU653" s="228" t="s">
        <v>90</v>
      </c>
      <c r="AV653" s="14" t="s">
        <v>90</v>
      </c>
      <c r="AW653" s="14" t="s">
        <v>38</v>
      </c>
      <c r="AX653" s="14" t="s">
        <v>81</v>
      </c>
      <c r="AY653" s="228" t="s">
        <v>146</v>
      </c>
    </row>
    <row r="654" spans="1:65" s="15" customFormat="1" ht="10.199999999999999">
      <c r="B654" s="229"/>
      <c r="C654" s="230"/>
      <c r="D654" s="204" t="s">
        <v>156</v>
      </c>
      <c r="E654" s="231" t="s">
        <v>32</v>
      </c>
      <c r="F654" s="232" t="s">
        <v>159</v>
      </c>
      <c r="G654" s="230"/>
      <c r="H654" s="233">
        <v>938.24300000000005</v>
      </c>
      <c r="I654" s="234"/>
      <c r="J654" s="230"/>
      <c r="K654" s="230"/>
      <c r="L654" s="235"/>
      <c r="M654" s="236"/>
      <c r="N654" s="237"/>
      <c r="O654" s="237"/>
      <c r="P654" s="237"/>
      <c r="Q654" s="237"/>
      <c r="R654" s="237"/>
      <c r="S654" s="237"/>
      <c r="T654" s="238"/>
      <c r="AT654" s="239" t="s">
        <v>156</v>
      </c>
      <c r="AU654" s="239" t="s">
        <v>90</v>
      </c>
      <c r="AV654" s="15" t="s">
        <v>152</v>
      </c>
      <c r="AW654" s="15" t="s">
        <v>38</v>
      </c>
      <c r="AX654" s="15" t="s">
        <v>40</v>
      </c>
      <c r="AY654" s="239" t="s">
        <v>146</v>
      </c>
    </row>
    <row r="655" spans="1:65" s="2" customFormat="1" ht="21.75" customHeight="1">
      <c r="A655" s="37"/>
      <c r="B655" s="38"/>
      <c r="C655" s="191" t="s">
        <v>733</v>
      </c>
      <c r="D655" s="191" t="s">
        <v>148</v>
      </c>
      <c r="E655" s="192" t="s">
        <v>734</v>
      </c>
      <c r="F655" s="193" t="s">
        <v>722</v>
      </c>
      <c r="G655" s="194" t="s">
        <v>267</v>
      </c>
      <c r="H655" s="195">
        <v>17826.616999999998</v>
      </c>
      <c r="I655" s="196"/>
      <c r="J655" s="197">
        <f>ROUND(I655*H655,2)</f>
        <v>0</v>
      </c>
      <c r="K655" s="193" t="s">
        <v>151</v>
      </c>
      <c r="L655" s="42"/>
      <c r="M655" s="198" t="s">
        <v>32</v>
      </c>
      <c r="N655" s="199" t="s">
        <v>52</v>
      </c>
      <c r="O655" s="67"/>
      <c r="P655" s="200">
        <f>O655*H655</f>
        <v>0</v>
      </c>
      <c r="Q655" s="200">
        <v>0</v>
      </c>
      <c r="R655" s="200">
        <f>Q655*H655</f>
        <v>0</v>
      </c>
      <c r="S655" s="200">
        <v>0</v>
      </c>
      <c r="T655" s="201">
        <f>S655*H655</f>
        <v>0</v>
      </c>
      <c r="U655" s="37"/>
      <c r="V655" s="37"/>
      <c r="W655" s="37"/>
      <c r="X655" s="37"/>
      <c r="Y655" s="37"/>
      <c r="Z655" s="37"/>
      <c r="AA655" s="37"/>
      <c r="AB655" s="37"/>
      <c r="AC655" s="37"/>
      <c r="AD655" s="37"/>
      <c r="AE655" s="37"/>
      <c r="AR655" s="202" t="s">
        <v>152</v>
      </c>
      <c r="AT655" s="202" t="s">
        <v>148</v>
      </c>
      <c r="AU655" s="202" t="s">
        <v>90</v>
      </c>
      <c r="AY655" s="19" t="s">
        <v>146</v>
      </c>
      <c r="BE655" s="203">
        <f>IF(N655="základní",J655,0)</f>
        <v>0</v>
      </c>
      <c r="BF655" s="203">
        <f>IF(N655="snížená",J655,0)</f>
        <v>0</v>
      </c>
      <c r="BG655" s="203">
        <f>IF(N655="zákl. přenesená",J655,0)</f>
        <v>0</v>
      </c>
      <c r="BH655" s="203">
        <f>IF(N655="sníž. přenesená",J655,0)</f>
        <v>0</v>
      </c>
      <c r="BI655" s="203">
        <f>IF(N655="nulová",J655,0)</f>
        <v>0</v>
      </c>
      <c r="BJ655" s="19" t="s">
        <v>40</v>
      </c>
      <c r="BK655" s="203">
        <f>ROUND(I655*H655,2)</f>
        <v>0</v>
      </c>
      <c r="BL655" s="19" t="s">
        <v>152</v>
      </c>
      <c r="BM655" s="202" t="s">
        <v>735</v>
      </c>
    </row>
    <row r="656" spans="1:65" s="2" customFormat="1" ht="76.8">
      <c r="A656" s="37"/>
      <c r="B656" s="38"/>
      <c r="C656" s="39"/>
      <c r="D656" s="204" t="s">
        <v>154</v>
      </c>
      <c r="E656" s="39"/>
      <c r="F656" s="205" t="s">
        <v>717</v>
      </c>
      <c r="G656" s="39"/>
      <c r="H656" s="39"/>
      <c r="I656" s="112"/>
      <c r="J656" s="39"/>
      <c r="K656" s="39"/>
      <c r="L656" s="42"/>
      <c r="M656" s="206"/>
      <c r="N656" s="207"/>
      <c r="O656" s="67"/>
      <c r="P656" s="67"/>
      <c r="Q656" s="67"/>
      <c r="R656" s="67"/>
      <c r="S656" s="67"/>
      <c r="T656" s="68"/>
      <c r="U656" s="37"/>
      <c r="V656" s="37"/>
      <c r="W656" s="37"/>
      <c r="X656" s="37"/>
      <c r="Y656" s="37"/>
      <c r="Z656" s="37"/>
      <c r="AA656" s="37"/>
      <c r="AB656" s="37"/>
      <c r="AC656" s="37"/>
      <c r="AD656" s="37"/>
      <c r="AE656" s="37"/>
      <c r="AT656" s="19" t="s">
        <v>154</v>
      </c>
      <c r="AU656" s="19" t="s">
        <v>90</v>
      </c>
    </row>
    <row r="657" spans="1:65" s="14" customFormat="1" ht="10.199999999999999">
      <c r="B657" s="218"/>
      <c r="C657" s="219"/>
      <c r="D657" s="204" t="s">
        <v>156</v>
      </c>
      <c r="E657" s="220" t="s">
        <v>32</v>
      </c>
      <c r="F657" s="221" t="s">
        <v>736</v>
      </c>
      <c r="G657" s="219"/>
      <c r="H657" s="222">
        <v>17826.616999999998</v>
      </c>
      <c r="I657" s="223"/>
      <c r="J657" s="219"/>
      <c r="K657" s="219"/>
      <c r="L657" s="224"/>
      <c r="M657" s="225"/>
      <c r="N657" s="226"/>
      <c r="O657" s="226"/>
      <c r="P657" s="226"/>
      <c r="Q657" s="226"/>
      <c r="R657" s="226"/>
      <c r="S657" s="226"/>
      <c r="T657" s="227"/>
      <c r="AT657" s="228" t="s">
        <v>156</v>
      </c>
      <c r="AU657" s="228" t="s">
        <v>90</v>
      </c>
      <c r="AV657" s="14" t="s">
        <v>90</v>
      </c>
      <c r="AW657" s="14" t="s">
        <v>38</v>
      </c>
      <c r="AX657" s="14" t="s">
        <v>40</v>
      </c>
      <c r="AY657" s="228" t="s">
        <v>146</v>
      </c>
    </row>
    <row r="658" spans="1:65" s="2" customFormat="1" ht="21.75" customHeight="1">
      <c r="A658" s="37"/>
      <c r="B658" s="38"/>
      <c r="C658" s="191" t="s">
        <v>737</v>
      </c>
      <c r="D658" s="191" t="s">
        <v>148</v>
      </c>
      <c r="E658" s="192" t="s">
        <v>738</v>
      </c>
      <c r="F658" s="193" t="s">
        <v>739</v>
      </c>
      <c r="G658" s="194" t="s">
        <v>267</v>
      </c>
      <c r="H658" s="195">
        <v>0.05</v>
      </c>
      <c r="I658" s="196"/>
      <c r="J658" s="197">
        <f>ROUND(I658*H658,2)</f>
        <v>0</v>
      </c>
      <c r="K658" s="193" t="s">
        <v>151</v>
      </c>
      <c r="L658" s="42"/>
      <c r="M658" s="198" t="s">
        <v>32</v>
      </c>
      <c r="N658" s="199" t="s">
        <v>52</v>
      </c>
      <c r="O658" s="67"/>
      <c r="P658" s="200">
        <f>O658*H658</f>
        <v>0</v>
      </c>
      <c r="Q658" s="200">
        <v>0</v>
      </c>
      <c r="R658" s="200">
        <f>Q658*H658</f>
        <v>0</v>
      </c>
      <c r="S658" s="200">
        <v>0</v>
      </c>
      <c r="T658" s="201">
        <f>S658*H658</f>
        <v>0</v>
      </c>
      <c r="U658" s="37"/>
      <c r="V658" s="37"/>
      <c r="W658" s="37"/>
      <c r="X658" s="37"/>
      <c r="Y658" s="37"/>
      <c r="Z658" s="37"/>
      <c r="AA658" s="37"/>
      <c r="AB658" s="37"/>
      <c r="AC658" s="37"/>
      <c r="AD658" s="37"/>
      <c r="AE658" s="37"/>
      <c r="AR658" s="202" t="s">
        <v>152</v>
      </c>
      <c r="AT658" s="202" t="s">
        <v>148</v>
      </c>
      <c r="AU658" s="202" t="s">
        <v>90</v>
      </c>
      <c r="AY658" s="19" t="s">
        <v>146</v>
      </c>
      <c r="BE658" s="203">
        <f>IF(N658="základní",J658,0)</f>
        <v>0</v>
      </c>
      <c r="BF658" s="203">
        <f>IF(N658="snížená",J658,0)</f>
        <v>0</v>
      </c>
      <c r="BG658" s="203">
        <f>IF(N658="zákl. přenesená",J658,0)</f>
        <v>0</v>
      </c>
      <c r="BH658" s="203">
        <f>IF(N658="sníž. přenesená",J658,0)</f>
        <v>0</v>
      </c>
      <c r="BI658" s="203">
        <f>IF(N658="nulová",J658,0)</f>
        <v>0</v>
      </c>
      <c r="BJ658" s="19" t="s">
        <v>40</v>
      </c>
      <c r="BK658" s="203">
        <f>ROUND(I658*H658,2)</f>
        <v>0</v>
      </c>
      <c r="BL658" s="19" t="s">
        <v>152</v>
      </c>
      <c r="BM658" s="202" t="s">
        <v>740</v>
      </c>
    </row>
    <row r="659" spans="1:65" s="2" customFormat="1" ht="57.6">
      <c r="A659" s="37"/>
      <c r="B659" s="38"/>
      <c r="C659" s="39"/>
      <c r="D659" s="204" t="s">
        <v>154</v>
      </c>
      <c r="E659" s="39"/>
      <c r="F659" s="205" t="s">
        <v>741</v>
      </c>
      <c r="G659" s="39"/>
      <c r="H659" s="39"/>
      <c r="I659" s="112"/>
      <c r="J659" s="39"/>
      <c r="K659" s="39"/>
      <c r="L659" s="42"/>
      <c r="M659" s="206"/>
      <c r="N659" s="207"/>
      <c r="O659" s="67"/>
      <c r="P659" s="67"/>
      <c r="Q659" s="67"/>
      <c r="R659" s="67"/>
      <c r="S659" s="67"/>
      <c r="T659" s="68"/>
      <c r="U659" s="37"/>
      <c r="V659" s="37"/>
      <c r="W659" s="37"/>
      <c r="X659" s="37"/>
      <c r="Y659" s="37"/>
      <c r="Z659" s="37"/>
      <c r="AA659" s="37"/>
      <c r="AB659" s="37"/>
      <c r="AC659" s="37"/>
      <c r="AD659" s="37"/>
      <c r="AE659" s="37"/>
      <c r="AT659" s="19" t="s">
        <v>154</v>
      </c>
      <c r="AU659" s="19" t="s">
        <v>90</v>
      </c>
    </row>
    <row r="660" spans="1:65" s="14" customFormat="1" ht="10.199999999999999">
      <c r="B660" s="218"/>
      <c r="C660" s="219"/>
      <c r="D660" s="204" t="s">
        <v>156</v>
      </c>
      <c r="E660" s="220" t="s">
        <v>32</v>
      </c>
      <c r="F660" s="221" t="s">
        <v>742</v>
      </c>
      <c r="G660" s="219"/>
      <c r="H660" s="222">
        <v>0.05</v>
      </c>
      <c r="I660" s="223"/>
      <c r="J660" s="219"/>
      <c r="K660" s="219"/>
      <c r="L660" s="224"/>
      <c r="M660" s="225"/>
      <c r="N660" s="226"/>
      <c r="O660" s="226"/>
      <c r="P660" s="226"/>
      <c r="Q660" s="226"/>
      <c r="R660" s="226"/>
      <c r="S660" s="226"/>
      <c r="T660" s="227"/>
      <c r="AT660" s="228" t="s">
        <v>156</v>
      </c>
      <c r="AU660" s="228" t="s">
        <v>90</v>
      </c>
      <c r="AV660" s="14" t="s">
        <v>90</v>
      </c>
      <c r="AW660" s="14" t="s">
        <v>38</v>
      </c>
      <c r="AX660" s="14" t="s">
        <v>40</v>
      </c>
      <c r="AY660" s="228" t="s">
        <v>146</v>
      </c>
    </row>
    <row r="661" spans="1:65" s="2" customFormat="1" ht="21.75" customHeight="1">
      <c r="A661" s="37"/>
      <c r="B661" s="38"/>
      <c r="C661" s="191" t="s">
        <v>743</v>
      </c>
      <c r="D661" s="191" t="s">
        <v>148</v>
      </c>
      <c r="E661" s="192" t="s">
        <v>744</v>
      </c>
      <c r="F661" s="193" t="s">
        <v>745</v>
      </c>
      <c r="G661" s="194" t="s">
        <v>267</v>
      </c>
      <c r="H661" s="195">
        <v>0.2</v>
      </c>
      <c r="I661" s="196"/>
      <c r="J661" s="197">
        <f>ROUND(I661*H661,2)</f>
        <v>0</v>
      </c>
      <c r="K661" s="193" t="s">
        <v>151</v>
      </c>
      <c r="L661" s="42"/>
      <c r="M661" s="198" t="s">
        <v>32</v>
      </c>
      <c r="N661" s="199" t="s">
        <v>52</v>
      </c>
      <c r="O661" s="67"/>
      <c r="P661" s="200">
        <f>O661*H661</f>
        <v>0</v>
      </c>
      <c r="Q661" s="200">
        <v>0</v>
      </c>
      <c r="R661" s="200">
        <f>Q661*H661</f>
        <v>0</v>
      </c>
      <c r="S661" s="200">
        <v>0</v>
      </c>
      <c r="T661" s="201">
        <f>S661*H661</f>
        <v>0</v>
      </c>
      <c r="U661" s="37"/>
      <c r="V661" s="37"/>
      <c r="W661" s="37"/>
      <c r="X661" s="37"/>
      <c r="Y661" s="37"/>
      <c r="Z661" s="37"/>
      <c r="AA661" s="37"/>
      <c r="AB661" s="37"/>
      <c r="AC661" s="37"/>
      <c r="AD661" s="37"/>
      <c r="AE661" s="37"/>
      <c r="AR661" s="202" t="s">
        <v>152</v>
      </c>
      <c r="AT661" s="202" t="s">
        <v>148</v>
      </c>
      <c r="AU661" s="202" t="s">
        <v>90</v>
      </c>
      <c r="AY661" s="19" t="s">
        <v>146</v>
      </c>
      <c r="BE661" s="203">
        <f>IF(N661="základní",J661,0)</f>
        <v>0</v>
      </c>
      <c r="BF661" s="203">
        <f>IF(N661="snížená",J661,0)</f>
        <v>0</v>
      </c>
      <c r="BG661" s="203">
        <f>IF(N661="zákl. přenesená",J661,0)</f>
        <v>0</v>
      </c>
      <c r="BH661" s="203">
        <f>IF(N661="sníž. přenesená",J661,0)</f>
        <v>0</v>
      </c>
      <c r="BI661" s="203">
        <f>IF(N661="nulová",J661,0)</f>
        <v>0</v>
      </c>
      <c r="BJ661" s="19" t="s">
        <v>40</v>
      </c>
      <c r="BK661" s="203">
        <f>ROUND(I661*H661,2)</f>
        <v>0</v>
      </c>
      <c r="BL661" s="19" t="s">
        <v>152</v>
      </c>
      <c r="BM661" s="202" t="s">
        <v>746</v>
      </c>
    </row>
    <row r="662" spans="1:65" s="2" customFormat="1" ht="57.6">
      <c r="A662" s="37"/>
      <c r="B662" s="38"/>
      <c r="C662" s="39"/>
      <c r="D662" s="204" t="s">
        <v>154</v>
      </c>
      <c r="E662" s="39"/>
      <c r="F662" s="205" t="s">
        <v>741</v>
      </c>
      <c r="G662" s="39"/>
      <c r="H662" s="39"/>
      <c r="I662" s="112"/>
      <c r="J662" s="39"/>
      <c r="K662" s="39"/>
      <c r="L662" s="42"/>
      <c r="M662" s="206"/>
      <c r="N662" s="207"/>
      <c r="O662" s="67"/>
      <c r="P662" s="67"/>
      <c r="Q662" s="67"/>
      <c r="R662" s="67"/>
      <c r="S662" s="67"/>
      <c r="T662" s="68"/>
      <c r="U662" s="37"/>
      <c r="V662" s="37"/>
      <c r="W662" s="37"/>
      <c r="X662" s="37"/>
      <c r="Y662" s="37"/>
      <c r="Z662" s="37"/>
      <c r="AA662" s="37"/>
      <c r="AB662" s="37"/>
      <c r="AC662" s="37"/>
      <c r="AD662" s="37"/>
      <c r="AE662" s="37"/>
      <c r="AT662" s="19" t="s">
        <v>154</v>
      </c>
      <c r="AU662" s="19" t="s">
        <v>90</v>
      </c>
    </row>
    <row r="663" spans="1:65" s="14" customFormat="1" ht="10.199999999999999">
      <c r="B663" s="218"/>
      <c r="C663" s="219"/>
      <c r="D663" s="204" t="s">
        <v>156</v>
      </c>
      <c r="E663" s="220" t="s">
        <v>32</v>
      </c>
      <c r="F663" s="221" t="s">
        <v>747</v>
      </c>
      <c r="G663" s="219"/>
      <c r="H663" s="222">
        <v>0.2</v>
      </c>
      <c r="I663" s="223"/>
      <c r="J663" s="219"/>
      <c r="K663" s="219"/>
      <c r="L663" s="224"/>
      <c r="M663" s="225"/>
      <c r="N663" s="226"/>
      <c r="O663" s="226"/>
      <c r="P663" s="226"/>
      <c r="Q663" s="226"/>
      <c r="R663" s="226"/>
      <c r="S663" s="226"/>
      <c r="T663" s="227"/>
      <c r="AT663" s="228" t="s">
        <v>156</v>
      </c>
      <c r="AU663" s="228" t="s">
        <v>90</v>
      </c>
      <c r="AV663" s="14" t="s">
        <v>90</v>
      </c>
      <c r="AW663" s="14" t="s">
        <v>38</v>
      </c>
      <c r="AX663" s="14" t="s">
        <v>40</v>
      </c>
      <c r="AY663" s="228" t="s">
        <v>146</v>
      </c>
    </row>
    <row r="664" spans="1:65" s="2" customFormat="1" ht="16.5" customHeight="1">
      <c r="A664" s="37"/>
      <c r="B664" s="38"/>
      <c r="C664" s="191" t="s">
        <v>748</v>
      </c>
      <c r="D664" s="191" t="s">
        <v>148</v>
      </c>
      <c r="E664" s="192" t="s">
        <v>749</v>
      </c>
      <c r="F664" s="193" t="s">
        <v>750</v>
      </c>
      <c r="G664" s="194" t="s">
        <v>267</v>
      </c>
      <c r="H664" s="195">
        <v>1376.5129999999999</v>
      </c>
      <c r="I664" s="196"/>
      <c r="J664" s="197">
        <f>ROUND(I664*H664,2)</f>
        <v>0</v>
      </c>
      <c r="K664" s="193" t="s">
        <v>151</v>
      </c>
      <c r="L664" s="42"/>
      <c r="M664" s="198" t="s">
        <v>32</v>
      </c>
      <c r="N664" s="199" t="s">
        <v>52</v>
      </c>
      <c r="O664" s="67"/>
      <c r="P664" s="200">
        <f>O664*H664</f>
        <v>0</v>
      </c>
      <c r="Q664" s="200">
        <v>0</v>
      </c>
      <c r="R664" s="200">
        <f>Q664*H664</f>
        <v>0</v>
      </c>
      <c r="S664" s="200">
        <v>0</v>
      </c>
      <c r="T664" s="201">
        <f>S664*H664</f>
        <v>0</v>
      </c>
      <c r="U664" s="37"/>
      <c r="V664" s="37"/>
      <c r="W664" s="37"/>
      <c r="X664" s="37"/>
      <c r="Y664" s="37"/>
      <c r="Z664" s="37"/>
      <c r="AA664" s="37"/>
      <c r="AB664" s="37"/>
      <c r="AC664" s="37"/>
      <c r="AD664" s="37"/>
      <c r="AE664" s="37"/>
      <c r="AR664" s="202" t="s">
        <v>152</v>
      </c>
      <c r="AT664" s="202" t="s">
        <v>148</v>
      </c>
      <c r="AU664" s="202" t="s">
        <v>90</v>
      </c>
      <c r="AY664" s="19" t="s">
        <v>146</v>
      </c>
      <c r="BE664" s="203">
        <f>IF(N664="základní",J664,0)</f>
        <v>0</v>
      </c>
      <c r="BF664" s="203">
        <f>IF(N664="snížená",J664,0)</f>
        <v>0</v>
      </c>
      <c r="BG664" s="203">
        <f>IF(N664="zákl. přenesená",J664,0)</f>
        <v>0</v>
      </c>
      <c r="BH664" s="203">
        <f>IF(N664="sníž. přenesená",J664,0)</f>
        <v>0</v>
      </c>
      <c r="BI664" s="203">
        <f>IF(N664="nulová",J664,0)</f>
        <v>0</v>
      </c>
      <c r="BJ664" s="19" t="s">
        <v>40</v>
      </c>
      <c r="BK664" s="203">
        <f>ROUND(I664*H664,2)</f>
        <v>0</v>
      </c>
      <c r="BL664" s="19" t="s">
        <v>152</v>
      </c>
      <c r="BM664" s="202" t="s">
        <v>751</v>
      </c>
    </row>
    <row r="665" spans="1:65" s="2" customFormat="1" ht="38.4">
      <c r="A665" s="37"/>
      <c r="B665" s="38"/>
      <c r="C665" s="39"/>
      <c r="D665" s="204" t="s">
        <v>154</v>
      </c>
      <c r="E665" s="39"/>
      <c r="F665" s="205" t="s">
        <v>752</v>
      </c>
      <c r="G665" s="39"/>
      <c r="H665" s="39"/>
      <c r="I665" s="112"/>
      <c r="J665" s="39"/>
      <c r="K665" s="39"/>
      <c r="L665" s="42"/>
      <c r="M665" s="206"/>
      <c r="N665" s="207"/>
      <c r="O665" s="67"/>
      <c r="P665" s="67"/>
      <c r="Q665" s="67"/>
      <c r="R665" s="67"/>
      <c r="S665" s="67"/>
      <c r="T665" s="68"/>
      <c r="U665" s="37"/>
      <c r="V665" s="37"/>
      <c r="W665" s="37"/>
      <c r="X665" s="37"/>
      <c r="Y665" s="37"/>
      <c r="Z665" s="37"/>
      <c r="AA665" s="37"/>
      <c r="AB665" s="37"/>
      <c r="AC665" s="37"/>
      <c r="AD665" s="37"/>
      <c r="AE665" s="37"/>
      <c r="AT665" s="19" t="s">
        <v>154</v>
      </c>
      <c r="AU665" s="19" t="s">
        <v>90</v>
      </c>
    </row>
    <row r="666" spans="1:65" s="14" customFormat="1" ht="10.199999999999999">
      <c r="B666" s="218"/>
      <c r="C666" s="219"/>
      <c r="D666" s="204" t="s">
        <v>156</v>
      </c>
      <c r="E666" s="220" t="s">
        <v>32</v>
      </c>
      <c r="F666" s="221" t="s">
        <v>718</v>
      </c>
      <c r="G666" s="219"/>
      <c r="H666" s="222">
        <v>434.78</v>
      </c>
      <c r="I666" s="223"/>
      <c r="J666" s="219"/>
      <c r="K666" s="219"/>
      <c r="L666" s="224"/>
      <c r="M666" s="225"/>
      <c r="N666" s="226"/>
      <c r="O666" s="226"/>
      <c r="P666" s="226"/>
      <c r="Q666" s="226"/>
      <c r="R666" s="226"/>
      <c r="S666" s="226"/>
      <c r="T666" s="227"/>
      <c r="AT666" s="228" t="s">
        <v>156</v>
      </c>
      <c r="AU666" s="228" t="s">
        <v>90</v>
      </c>
      <c r="AV666" s="14" t="s">
        <v>90</v>
      </c>
      <c r="AW666" s="14" t="s">
        <v>38</v>
      </c>
      <c r="AX666" s="14" t="s">
        <v>81</v>
      </c>
      <c r="AY666" s="228" t="s">
        <v>146</v>
      </c>
    </row>
    <row r="667" spans="1:65" s="14" customFormat="1" ht="10.199999999999999">
      <c r="B667" s="218"/>
      <c r="C667" s="219"/>
      <c r="D667" s="204" t="s">
        <v>156</v>
      </c>
      <c r="E667" s="220" t="s">
        <v>32</v>
      </c>
      <c r="F667" s="221" t="s">
        <v>719</v>
      </c>
      <c r="G667" s="219"/>
      <c r="H667" s="222">
        <v>3.49</v>
      </c>
      <c r="I667" s="223"/>
      <c r="J667" s="219"/>
      <c r="K667" s="219"/>
      <c r="L667" s="224"/>
      <c r="M667" s="225"/>
      <c r="N667" s="226"/>
      <c r="O667" s="226"/>
      <c r="P667" s="226"/>
      <c r="Q667" s="226"/>
      <c r="R667" s="226"/>
      <c r="S667" s="226"/>
      <c r="T667" s="227"/>
      <c r="AT667" s="228" t="s">
        <v>156</v>
      </c>
      <c r="AU667" s="228" t="s">
        <v>90</v>
      </c>
      <c r="AV667" s="14" t="s">
        <v>90</v>
      </c>
      <c r="AW667" s="14" t="s">
        <v>38</v>
      </c>
      <c r="AX667" s="14" t="s">
        <v>81</v>
      </c>
      <c r="AY667" s="228" t="s">
        <v>146</v>
      </c>
    </row>
    <row r="668" spans="1:65" s="14" customFormat="1" ht="10.199999999999999">
      <c r="B668" s="218"/>
      <c r="C668" s="219"/>
      <c r="D668" s="204" t="s">
        <v>156</v>
      </c>
      <c r="E668" s="220" t="s">
        <v>32</v>
      </c>
      <c r="F668" s="221" t="s">
        <v>729</v>
      </c>
      <c r="G668" s="219"/>
      <c r="H668" s="222">
        <v>0.57199999999999995</v>
      </c>
      <c r="I668" s="223"/>
      <c r="J668" s="219"/>
      <c r="K668" s="219"/>
      <c r="L668" s="224"/>
      <c r="M668" s="225"/>
      <c r="N668" s="226"/>
      <c r="O668" s="226"/>
      <c r="P668" s="226"/>
      <c r="Q668" s="226"/>
      <c r="R668" s="226"/>
      <c r="S668" s="226"/>
      <c r="T668" s="227"/>
      <c r="AT668" s="228" t="s">
        <v>156</v>
      </c>
      <c r="AU668" s="228" t="s">
        <v>90</v>
      </c>
      <c r="AV668" s="14" t="s">
        <v>90</v>
      </c>
      <c r="AW668" s="14" t="s">
        <v>38</v>
      </c>
      <c r="AX668" s="14" t="s">
        <v>81</v>
      </c>
      <c r="AY668" s="228" t="s">
        <v>146</v>
      </c>
    </row>
    <row r="669" spans="1:65" s="14" customFormat="1" ht="10.199999999999999">
      <c r="B669" s="218"/>
      <c r="C669" s="219"/>
      <c r="D669" s="204" t="s">
        <v>156</v>
      </c>
      <c r="E669" s="220" t="s">
        <v>32</v>
      </c>
      <c r="F669" s="221" t="s">
        <v>730</v>
      </c>
      <c r="G669" s="219"/>
      <c r="H669" s="222">
        <v>391.30200000000002</v>
      </c>
      <c r="I669" s="223"/>
      <c r="J669" s="219"/>
      <c r="K669" s="219"/>
      <c r="L669" s="224"/>
      <c r="M669" s="225"/>
      <c r="N669" s="226"/>
      <c r="O669" s="226"/>
      <c r="P669" s="226"/>
      <c r="Q669" s="226"/>
      <c r="R669" s="226"/>
      <c r="S669" s="226"/>
      <c r="T669" s="227"/>
      <c r="AT669" s="228" t="s">
        <v>156</v>
      </c>
      <c r="AU669" s="228" t="s">
        <v>90</v>
      </c>
      <c r="AV669" s="14" t="s">
        <v>90</v>
      </c>
      <c r="AW669" s="14" t="s">
        <v>38</v>
      </c>
      <c r="AX669" s="14" t="s">
        <v>81</v>
      </c>
      <c r="AY669" s="228" t="s">
        <v>146</v>
      </c>
    </row>
    <row r="670" spans="1:65" s="14" customFormat="1" ht="10.199999999999999">
      <c r="B670" s="218"/>
      <c r="C670" s="219"/>
      <c r="D670" s="204" t="s">
        <v>156</v>
      </c>
      <c r="E670" s="220" t="s">
        <v>32</v>
      </c>
      <c r="F670" s="221" t="s">
        <v>731</v>
      </c>
      <c r="G670" s="219"/>
      <c r="H670" s="222">
        <v>543.47500000000002</v>
      </c>
      <c r="I670" s="223"/>
      <c r="J670" s="219"/>
      <c r="K670" s="219"/>
      <c r="L670" s="224"/>
      <c r="M670" s="225"/>
      <c r="N670" s="226"/>
      <c r="O670" s="226"/>
      <c r="P670" s="226"/>
      <c r="Q670" s="226"/>
      <c r="R670" s="226"/>
      <c r="S670" s="226"/>
      <c r="T670" s="227"/>
      <c r="AT670" s="228" t="s">
        <v>156</v>
      </c>
      <c r="AU670" s="228" t="s">
        <v>90</v>
      </c>
      <c r="AV670" s="14" t="s">
        <v>90</v>
      </c>
      <c r="AW670" s="14" t="s">
        <v>38</v>
      </c>
      <c r="AX670" s="14" t="s">
        <v>81</v>
      </c>
      <c r="AY670" s="228" t="s">
        <v>146</v>
      </c>
    </row>
    <row r="671" spans="1:65" s="14" customFormat="1" ht="10.199999999999999">
      <c r="B671" s="218"/>
      <c r="C671" s="219"/>
      <c r="D671" s="204" t="s">
        <v>156</v>
      </c>
      <c r="E671" s="220" t="s">
        <v>32</v>
      </c>
      <c r="F671" s="221" t="s">
        <v>732</v>
      </c>
      <c r="G671" s="219"/>
      <c r="H671" s="222">
        <v>2.8940000000000001</v>
      </c>
      <c r="I671" s="223"/>
      <c r="J671" s="219"/>
      <c r="K671" s="219"/>
      <c r="L671" s="224"/>
      <c r="M671" s="225"/>
      <c r="N671" s="226"/>
      <c r="O671" s="226"/>
      <c r="P671" s="226"/>
      <c r="Q671" s="226"/>
      <c r="R671" s="226"/>
      <c r="S671" s="226"/>
      <c r="T671" s="227"/>
      <c r="AT671" s="228" t="s">
        <v>156</v>
      </c>
      <c r="AU671" s="228" t="s">
        <v>90</v>
      </c>
      <c r="AV671" s="14" t="s">
        <v>90</v>
      </c>
      <c r="AW671" s="14" t="s">
        <v>38</v>
      </c>
      <c r="AX671" s="14" t="s">
        <v>81</v>
      </c>
      <c r="AY671" s="228" t="s">
        <v>146</v>
      </c>
    </row>
    <row r="672" spans="1:65" s="15" customFormat="1" ht="10.199999999999999">
      <c r="B672" s="229"/>
      <c r="C672" s="230"/>
      <c r="D672" s="204" t="s">
        <v>156</v>
      </c>
      <c r="E672" s="231" t="s">
        <v>32</v>
      </c>
      <c r="F672" s="232" t="s">
        <v>159</v>
      </c>
      <c r="G672" s="230"/>
      <c r="H672" s="233">
        <v>1376.5129999999999</v>
      </c>
      <c r="I672" s="234"/>
      <c r="J672" s="230"/>
      <c r="K672" s="230"/>
      <c r="L672" s="235"/>
      <c r="M672" s="236"/>
      <c r="N672" s="237"/>
      <c r="O672" s="237"/>
      <c r="P672" s="237"/>
      <c r="Q672" s="237"/>
      <c r="R672" s="237"/>
      <c r="S672" s="237"/>
      <c r="T672" s="238"/>
      <c r="AT672" s="239" t="s">
        <v>156</v>
      </c>
      <c r="AU672" s="239" t="s">
        <v>90</v>
      </c>
      <c r="AV672" s="15" t="s">
        <v>152</v>
      </c>
      <c r="AW672" s="15" t="s">
        <v>38</v>
      </c>
      <c r="AX672" s="15" t="s">
        <v>40</v>
      </c>
      <c r="AY672" s="239" t="s">
        <v>146</v>
      </c>
    </row>
    <row r="673" spans="1:65" s="2" customFormat="1" ht="16.5" customHeight="1">
      <c r="A673" s="37"/>
      <c r="B673" s="38"/>
      <c r="C673" s="191" t="s">
        <v>753</v>
      </c>
      <c r="D673" s="191" t="s">
        <v>148</v>
      </c>
      <c r="E673" s="192" t="s">
        <v>754</v>
      </c>
      <c r="F673" s="193" t="s">
        <v>755</v>
      </c>
      <c r="G673" s="194" t="s">
        <v>267</v>
      </c>
      <c r="H673" s="195">
        <v>0.05</v>
      </c>
      <c r="I673" s="196"/>
      <c r="J673" s="197">
        <f>ROUND(I673*H673,2)</f>
        <v>0</v>
      </c>
      <c r="K673" s="193" t="s">
        <v>151</v>
      </c>
      <c r="L673" s="42"/>
      <c r="M673" s="198" t="s">
        <v>32</v>
      </c>
      <c r="N673" s="199" t="s">
        <v>52</v>
      </c>
      <c r="O673" s="67"/>
      <c r="P673" s="200">
        <f>O673*H673</f>
        <v>0</v>
      </c>
      <c r="Q673" s="200">
        <v>0</v>
      </c>
      <c r="R673" s="200">
        <f>Q673*H673</f>
        <v>0</v>
      </c>
      <c r="S673" s="200">
        <v>0</v>
      </c>
      <c r="T673" s="201">
        <f>S673*H673</f>
        <v>0</v>
      </c>
      <c r="U673" s="37"/>
      <c r="V673" s="37"/>
      <c r="W673" s="37"/>
      <c r="X673" s="37"/>
      <c r="Y673" s="37"/>
      <c r="Z673" s="37"/>
      <c r="AA673" s="37"/>
      <c r="AB673" s="37"/>
      <c r="AC673" s="37"/>
      <c r="AD673" s="37"/>
      <c r="AE673" s="37"/>
      <c r="AR673" s="202" t="s">
        <v>152</v>
      </c>
      <c r="AT673" s="202" t="s">
        <v>148</v>
      </c>
      <c r="AU673" s="202" t="s">
        <v>90</v>
      </c>
      <c r="AY673" s="19" t="s">
        <v>146</v>
      </c>
      <c r="BE673" s="203">
        <f>IF(N673="základní",J673,0)</f>
        <v>0</v>
      </c>
      <c r="BF673" s="203">
        <f>IF(N673="snížená",J673,0)</f>
        <v>0</v>
      </c>
      <c r="BG673" s="203">
        <f>IF(N673="zákl. přenesená",J673,0)</f>
        <v>0</v>
      </c>
      <c r="BH673" s="203">
        <f>IF(N673="sníž. přenesená",J673,0)</f>
        <v>0</v>
      </c>
      <c r="BI673" s="203">
        <f>IF(N673="nulová",J673,0)</f>
        <v>0</v>
      </c>
      <c r="BJ673" s="19" t="s">
        <v>40</v>
      </c>
      <c r="BK673" s="203">
        <f>ROUND(I673*H673,2)</f>
        <v>0</v>
      </c>
      <c r="BL673" s="19" t="s">
        <v>152</v>
      </c>
      <c r="BM673" s="202" t="s">
        <v>756</v>
      </c>
    </row>
    <row r="674" spans="1:65" s="2" customFormat="1" ht="38.4">
      <c r="A674" s="37"/>
      <c r="B674" s="38"/>
      <c r="C674" s="39"/>
      <c r="D674" s="204" t="s">
        <v>154</v>
      </c>
      <c r="E674" s="39"/>
      <c r="F674" s="205" t="s">
        <v>752</v>
      </c>
      <c r="G674" s="39"/>
      <c r="H674" s="39"/>
      <c r="I674" s="112"/>
      <c r="J674" s="39"/>
      <c r="K674" s="39"/>
      <c r="L674" s="42"/>
      <c r="M674" s="206"/>
      <c r="N674" s="207"/>
      <c r="O674" s="67"/>
      <c r="P674" s="67"/>
      <c r="Q674" s="67"/>
      <c r="R674" s="67"/>
      <c r="S674" s="67"/>
      <c r="T674" s="68"/>
      <c r="U674" s="37"/>
      <c r="V674" s="37"/>
      <c r="W674" s="37"/>
      <c r="X674" s="37"/>
      <c r="Y674" s="37"/>
      <c r="Z674" s="37"/>
      <c r="AA674" s="37"/>
      <c r="AB674" s="37"/>
      <c r="AC674" s="37"/>
      <c r="AD674" s="37"/>
      <c r="AE674" s="37"/>
      <c r="AT674" s="19" t="s">
        <v>154</v>
      </c>
      <c r="AU674" s="19" t="s">
        <v>90</v>
      </c>
    </row>
    <row r="675" spans="1:65" s="14" customFormat="1" ht="10.199999999999999">
      <c r="B675" s="218"/>
      <c r="C675" s="219"/>
      <c r="D675" s="204" t="s">
        <v>156</v>
      </c>
      <c r="E675" s="220" t="s">
        <v>32</v>
      </c>
      <c r="F675" s="221" t="s">
        <v>742</v>
      </c>
      <c r="G675" s="219"/>
      <c r="H675" s="222">
        <v>0.05</v>
      </c>
      <c r="I675" s="223"/>
      <c r="J675" s="219"/>
      <c r="K675" s="219"/>
      <c r="L675" s="224"/>
      <c r="M675" s="225"/>
      <c r="N675" s="226"/>
      <c r="O675" s="226"/>
      <c r="P675" s="226"/>
      <c r="Q675" s="226"/>
      <c r="R675" s="226"/>
      <c r="S675" s="226"/>
      <c r="T675" s="227"/>
      <c r="AT675" s="228" t="s">
        <v>156</v>
      </c>
      <c r="AU675" s="228" t="s">
        <v>90</v>
      </c>
      <c r="AV675" s="14" t="s">
        <v>90</v>
      </c>
      <c r="AW675" s="14" t="s">
        <v>38</v>
      </c>
      <c r="AX675" s="14" t="s">
        <v>40</v>
      </c>
      <c r="AY675" s="228" t="s">
        <v>146</v>
      </c>
    </row>
    <row r="676" spans="1:65" s="2" customFormat="1" ht="21.75" customHeight="1">
      <c r="A676" s="37"/>
      <c r="B676" s="38"/>
      <c r="C676" s="191" t="s">
        <v>757</v>
      </c>
      <c r="D676" s="191" t="s">
        <v>148</v>
      </c>
      <c r="E676" s="192" t="s">
        <v>758</v>
      </c>
      <c r="F676" s="193" t="s">
        <v>759</v>
      </c>
      <c r="G676" s="194" t="s">
        <v>267</v>
      </c>
      <c r="H676" s="195">
        <v>544.04700000000003</v>
      </c>
      <c r="I676" s="196"/>
      <c r="J676" s="197">
        <f>ROUND(I676*H676,2)</f>
        <v>0</v>
      </c>
      <c r="K676" s="193" t="s">
        <v>151</v>
      </c>
      <c r="L676" s="42"/>
      <c r="M676" s="198" t="s">
        <v>32</v>
      </c>
      <c r="N676" s="199" t="s">
        <v>52</v>
      </c>
      <c r="O676" s="67"/>
      <c r="P676" s="200">
        <f>O676*H676</f>
        <v>0</v>
      </c>
      <c r="Q676" s="200">
        <v>0</v>
      </c>
      <c r="R676" s="200">
        <f>Q676*H676</f>
        <v>0</v>
      </c>
      <c r="S676" s="200">
        <v>0</v>
      </c>
      <c r="T676" s="201">
        <f>S676*H676</f>
        <v>0</v>
      </c>
      <c r="U676" s="37"/>
      <c r="V676" s="37"/>
      <c r="W676" s="37"/>
      <c r="X676" s="37"/>
      <c r="Y676" s="37"/>
      <c r="Z676" s="37"/>
      <c r="AA676" s="37"/>
      <c r="AB676" s="37"/>
      <c r="AC676" s="37"/>
      <c r="AD676" s="37"/>
      <c r="AE676" s="37"/>
      <c r="AR676" s="202" t="s">
        <v>152</v>
      </c>
      <c r="AT676" s="202" t="s">
        <v>148</v>
      </c>
      <c r="AU676" s="202" t="s">
        <v>90</v>
      </c>
      <c r="AY676" s="19" t="s">
        <v>146</v>
      </c>
      <c r="BE676" s="203">
        <f>IF(N676="základní",J676,0)</f>
        <v>0</v>
      </c>
      <c r="BF676" s="203">
        <f>IF(N676="snížená",J676,0)</f>
        <v>0</v>
      </c>
      <c r="BG676" s="203">
        <f>IF(N676="zákl. přenesená",J676,0)</f>
        <v>0</v>
      </c>
      <c r="BH676" s="203">
        <f>IF(N676="sníž. přenesená",J676,0)</f>
        <v>0</v>
      </c>
      <c r="BI676" s="203">
        <f>IF(N676="nulová",J676,0)</f>
        <v>0</v>
      </c>
      <c r="BJ676" s="19" t="s">
        <v>40</v>
      </c>
      <c r="BK676" s="203">
        <f>ROUND(I676*H676,2)</f>
        <v>0</v>
      </c>
      <c r="BL676" s="19" t="s">
        <v>152</v>
      </c>
      <c r="BM676" s="202" t="s">
        <v>760</v>
      </c>
    </row>
    <row r="677" spans="1:65" s="2" customFormat="1" ht="67.2">
      <c r="A677" s="37"/>
      <c r="B677" s="38"/>
      <c r="C677" s="39"/>
      <c r="D677" s="204" t="s">
        <v>154</v>
      </c>
      <c r="E677" s="39"/>
      <c r="F677" s="205" t="s">
        <v>761</v>
      </c>
      <c r="G677" s="39"/>
      <c r="H677" s="39"/>
      <c r="I677" s="112"/>
      <c r="J677" s="39"/>
      <c r="K677" s="39"/>
      <c r="L677" s="42"/>
      <c r="M677" s="206"/>
      <c r="N677" s="207"/>
      <c r="O677" s="67"/>
      <c r="P677" s="67"/>
      <c r="Q677" s="67"/>
      <c r="R677" s="67"/>
      <c r="S677" s="67"/>
      <c r="T677" s="68"/>
      <c r="U677" s="37"/>
      <c r="V677" s="37"/>
      <c r="W677" s="37"/>
      <c r="X677" s="37"/>
      <c r="Y677" s="37"/>
      <c r="Z677" s="37"/>
      <c r="AA677" s="37"/>
      <c r="AB677" s="37"/>
      <c r="AC677" s="37"/>
      <c r="AD677" s="37"/>
      <c r="AE677" s="37"/>
      <c r="AT677" s="19" t="s">
        <v>154</v>
      </c>
      <c r="AU677" s="19" t="s">
        <v>90</v>
      </c>
    </row>
    <row r="678" spans="1:65" s="14" customFormat="1" ht="10.199999999999999">
      <c r="B678" s="218"/>
      <c r="C678" s="219"/>
      <c r="D678" s="204" t="s">
        <v>156</v>
      </c>
      <c r="E678" s="220" t="s">
        <v>32</v>
      </c>
      <c r="F678" s="221" t="s">
        <v>729</v>
      </c>
      <c r="G678" s="219"/>
      <c r="H678" s="222">
        <v>0.57199999999999995</v>
      </c>
      <c r="I678" s="223"/>
      <c r="J678" s="219"/>
      <c r="K678" s="219"/>
      <c r="L678" s="224"/>
      <c r="M678" s="225"/>
      <c r="N678" s="226"/>
      <c r="O678" s="226"/>
      <c r="P678" s="226"/>
      <c r="Q678" s="226"/>
      <c r="R678" s="226"/>
      <c r="S678" s="226"/>
      <c r="T678" s="227"/>
      <c r="AT678" s="228" t="s">
        <v>156</v>
      </c>
      <c r="AU678" s="228" t="s">
        <v>90</v>
      </c>
      <c r="AV678" s="14" t="s">
        <v>90</v>
      </c>
      <c r="AW678" s="14" t="s">
        <v>38</v>
      </c>
      <c r="AX678" s="14" t="s">
        <v>81</v>
      </c>
      <c r="AY678" s="228" t="s">
        <v>146</v>
      </c>
    </row>
    <row r="679" spans="1:65" s="14" customFormat="1" ht="10.199999999999999">
      <c r="B679" s="218"/>
      <c r="C679" s="219"/>
      <c r="D679" s="204" t="s">
        <v>156</v>
      </c>
      <c r="E679" s="220" t="s">
        <v>32</v>
      </c>
      <c r="F679" s="221" t="s">
        <v>731</v>
      </c>
      <c r="G679" s="219"/>
      <c r="H679" s="222">
        <v>543.47500000000002</v>
      </c>
      <c r="I679" s="223"/>
      <c r="J679" s="219"/>
      <c r="K679" s="219"/>
      <c r="L679" s="224"/>
      <c r="M679" s="225"/>
      <c r="N679" s="226"/>
      <c r="O679" s="226"/>
      <c r="P679" s="226"/>
      <c r="Q679" s="226"/>
      <c r="R679" s="226"/>
      <c r="S679" s="226"/>
      <c r="T679" s="227"/>
      <c r="AT679" s="228" t="s">
        <v>156</v>
      </c>
      <c r="AU679" s="228" t="s">
        <v>90</v>
      </c>
      <c r="AV679" s="14" t="s">
        <v>90</v>
      </c>
      <c r="AW679" s="14" t="s">
        <v>38</v>
      </c>
      <c r="AX679" s="14" t="s">
        <v>81</v>
      </c>
      <c r="AY679" s="228" t="s">
        <v>146</v>
      </c>
    </row>
    <row r="680" spans="1:65" s="15" customFormat="1" ht="10.199999999999999">
      <c r="B680" s="229"/>
      <c r="C680" s="230"/>
      <c r="D680" s="204" t="s">
        <v>156</v>
      </c>
      <c r="E680" s="231" t="s">
        <v>32</v>
      </c>
      <c r="F680" s="232" t="s">
        <v>159</v>
      </c>
      <c r="G680" s="230"/>
      <c r="H680" s="233">
        <v>544.04700000000003</v>
      </c>
      <c r="I680" s="234"/>
      <c r="J680" s="230"/>
      <c r="K680" s="230"/>
      <c r="L680" s="235"/>
      <c r="M680" s="236"/>
      <c r="N680" s="237"/>
      <c r="O680" s="237"/>
      <c r="P680" s="237"/>
      <c r="Q680" s="237"/>
      <c r="R680" s="237"/>
      <c r="S680" s="237"/>
      <c r="T680" s="238"/>
      <c r="AT680" s="239" t="s">
        <v>156</v>
      </c>
      <c r="AU680" s="239" t="s">
        <v>90</v>
      </c>
      <c r="AV680" s="15" t="s">
        <v>152</v>
      </c>
      <c r="AW680" s="15" t="s">
        <v>38</v>
      </c>
      <c r="AX680" s="15" t="s">
        <v>40</v>
      </c>
      <c r="AY680" s="239" t="s">
        <v>146</v>
      </c>
    </row>
    <row r="681" spans="1:65" s="2" customFormat="1" ht="21.75" customHeight="1">
      <c r="A681" s="37"/>
      <c r="B681" s="38"/>
      <c r="C681" s="191" t="s">
        <v>762</v>
      </c>
      <c r="D681" s="191" t="s">
        <v>148</v>
      </c>
      <c r="E681" s="192" t="s">
        <v>763</v>
      </c>
      <c r="F681" s="193" t="s">
        <v>764</v>
      </c>
      <c r="G681" s="194" t="s">
        <v>267</v>
      </c>
      <c r="H681" s="195">
        <v>394.79199999999997</v>
      </c>
      <c r="I681" s="196"/>
      <c r="J681" s="197">
        <f>ROUND(I681*H681,2)</f>
        <v>0</v>
      </c>
      <c r="K681" s="193" t="s">
        <v>151</v>
      </c>
      <c r="L681" s="42"/>
      <c r="M681" s="198" t="s">
        <v>32</v>
      </c>
      <c r="N681" s="199" t="s">
        <v>52</v>
      </c>
      <c r="O681" s="67"/>
      <c r="P681" s="200">
        <f>O681*H681</f>
        <v>0</v>
      </c>
      <c r="Q681" s="200">
        <v>0</v>
      </c>
      <c r="R681" s="200">
        <f>Q681*H681</f>
        <v>0</v>
      </c>
      <c r="S681" s="200">
        <v>0</v>
      </c>
      <c r="T681" s="201">
        <f>S681*H681</f>
        <v>0</v>
      </c>
      <c r="U681" s="37"/>
      <c r="V681" s="37"/>
      <c r="W681" s="37"/>
      <c r="X681" s="37"/>
      <c r="Y681" s="37"/>
      <c r="Z681" s="37"/>
      <c r="AA681" s="37"/>
      <c r="AB681" s="37"/>
      <c r="AC681" s="37"/>
      <c r="AD681" s="37"/>
      <c r="AE681" s="37"/>
      <c r="AR681" s="202" t="s">
        <v>152</v>
      </c>
      <c r="AT681" s="202" t="s">
        <v>148</v>
      </c>
      <c r="AU681" s="202" t="s">
        <v>90</v>
      </c>
      <c r="AY681" s="19" t="s">
        <v>146</v>
      </c>
      <c r="BE681" s="203">
        <f>IF(N681="základní",J681,0)</f>
        <v>0</v>
      </c>
      <c r="BF681" s="203">
        <f>IF(N681="snížená",J681,0)</f>
        <v>0</v>
      </c>
      <c r="BG681" s="203">
        <f>IF(N681="zákl. přenesená",J681,0)</f>
        <v>0</v>
      </c>
      <c r="BH681" s="203">
        <f>IF(N681="sníž. přenesená",J681,0)</f>
        <v>0</v>
      </c>
      <c r="BI681" s="203">
        <f>IF(N681="nulová",J681,0)</f>
        <v>0</v>
      </c>
      <c r="BJ681" s="19" t="s">
        <v>40</v>
      </c>
      <c r="BK681" s="203">
        <f>ROUND(I681*H681,2)</f>
        <v>0</v>
      </c>
      <c r="BL681" s="19" t="s">
        <v>152</v>
      </c>
      <c r="BM681" s="202" t="s">
        <v>765</v>
      </c>
    </row>
    <row r="682" spans="1:65" s="2" customFormat="1" ht="67.2">
      <c r="A682" s="37"/>
      <c r="B682" s="38"/>
      <c r="C682" s="39"/>
      <c r="D682" s="204" t="s">
        <v>154</v>
      </c>
      <c r="E682" s="39"/>
      <c r="F682" s="205" t="s">
        <v>761</v>
      </c>
      <c r="G682" s="39"/>
      <c r="H682" s="39"/>
      <c r="I682" s="112"/>
      <c r="J682" s="39"/>
      <c r="K682" s="39"/>
      <c r="L682" s="42"/>
      <c r="M682" s="206"/>
      <c r="N682" s="207"/>
      <c r="O682" s="67"/>
      <c r="P682" s="67"/>
      <c r="Q682" s="67"/>
      <c r="R682" s="67"/>
      <c r="S682" s="67"/>
      <c r="T682" s="68"/>
      <c r="U682" s="37"/>
      <c r="V682" s="37"/>
      <c r="W682" s="37"/>
      <c r="X682" s="37"/>
      <c r="Y682" s="37"/>
      <c r="Z682" s="37"/>
      <c r="AA682" s="37"/>
      <c r="AB682" s="37"/>
      <c r="AC682" s="37"/>
      <c r="AD682" s="37"/>
      <c r="AE682" s="37"/>
      <c r="AT682" s="19" t="s">
        <v>154</v>
      </c>
      <c r="AU682" s="19" t="s">
        <v>90</v>
      </c>
    </row>
    <row r="683" spans="1:65" s="14" customFormat="1" ht="10.199999999999999">
      <c r="B683" s="218"/>
      <c r="C683" s="219"/>
      <c r="D683" s="204" t="s">
        <v>156</v>
      </c>
      <c r="E683" s="220" t="s">
        <v>32</v>
      </c>
      <c r="F683" s="221" t="s">
        <v>719</v>
      </c>
      <c r="G683" s="219"/>
      <c r="H683" s="222">
        <v>3.49</v>
      </c>
      <c r="I683" s="223"/>
      <c r="J683" s="219"/>
      <c r="K683" s="219"/>
      <c r="L683" s="224"/>
      <c r="M683" s="225"/>
      <c r="N683" s="226"/>
      <c r="O683" s="226"/>
      <c r="P683" s="226"/>
      <c r="Q683" s="226"/>
      <c r="R683" s="226"/>
      <c r="S683" s="226"/>
      <c r="T683" s="227"/>
      <c r="AT683" s="228" t="s">
        <v>156</v>
      </c>
      <c r="AU683" s="228" t="s">
        <v>90</v>
      </c>
      <c r="AV683" s="14" t="s">
        <v>90</v>
      </c>
      <c r="AW683" s="14" t="s">
        <v>38</v>
      </c>
      <c r="AX683" s="14" t="s">
        <v>81</v>
      </c>
      <c r="AY683" s="228" t="s">
        <v>146</v>
      </c>
    </row>
    <row r="684" spans="1:65" s="14" customFormat="1" ht="10.199999999999999">
      <c r="B684" s="218"/>
      <c r="C684" s="219"/>
      <c r="D684" s="204" t="s">
        <v>156</v>
      </c>
      <c r="E684" s="220" t="s">
        <v>32</v>
      </c>
      <c r="F684" s="221" t="s">
        <v>730</v>
      </c>
      <c r="G684" s="219"/>
      <c r="H684" s="222">
        <v>391.30200000000002</v>
      </c>
      <c r="I684" s="223"/>
      <c r="J684" s="219"/>
      <c r="K684" s="219"/>
      <c r="L684" s="224"/>
      <c r="M684" s="225"/>
      <c r="N684" s="226"/>
      <c r="O684" s="226"/>
      <c r="P684" s="226"/>
      <c r="Q684" s="226"/>
      <c r="R684" s="226"/>
      <c r="S684" s="226"/>
      <c r="T684" s="227"/>
      <c r="AT684" s="228" t="s">
        <v>156</v>
      </c>
      <c r="AU684" s="228" t="s">
        <v>90</v>
      </c>
      <c r="AV684" s="14" t="s">
        <v>90</v>
      </c>
      <c r="AW684" s="14" t="s">
        <v>38</v>
      </c>
      <c r="AX684" s="14" t="s">
        <v>81</v>
      </c>
      <c r="AY684" s="228" t="s">
        <v>146</v>
      </c>
    </row>
    <row r="685" spans="1:65" s="15" customFormat="1" ht="10.199999999999999">
      <c r="B685" s="229"/>
      <c r="C685" s="230"/>
      <c r="D685" s="204" t="s">
        <v>156</v>
      </c>
      <c r="E685" s="231" t="s">
        <v>32</v>
      </c>
      <c r="F685" s="232" t="s">
        <v>159</v>
      </c>
      <c r="G685" s="230"/>
      <c r="H685" s="233">
        <v>394.79199999999997</v>
      </c>
      <c r="I685" s="234"/>
      <c r="J685" s="230"/>
      <c r="K685" s="230"/>
      <c r="L685" s="235"/>
      <c r="M685" s="236"/>
      <c r="N685" s="237"/>
      <c r="O685" s="237"/>
      <c r="P685" s="237"/>
      <c r="Q685" s="237"/>
      <c r="R685" s="237"/>
      <c r="S685" s="237"/>
      <c r="T685" s="238"/>
      <c r="AT685" s="239" t="s">
        <v>156</v>
      </c>
      <c r="AU685" s="239" t="s">
        <v>90</v>
      </c>
      <c r="AV685" s="15" t="s">
        <v>152</v>
      </c>
      <c r="AW685" s="15" t="s">
        <v>38</v>
      </c>
      <c r="AX685" s="15" t="s">
        <v>40</v>
      </c>
      <c r="AY685" s="239" t="s">
        <v>146</v>
      </c>
    </row>
    <row r="686" spans="1:65" s="2" customFormat="1" ht="21.75" customHeight="1">
      <c r="A686" s="37"/>
      <c r="B686" s="38"/>
      <c r="C686" s="191" t="s">
        <v>766</v>
      </c>
      <c r="D686" s="191" t="s">
        <v>148</v>
      </c>
      <c r="E686" s="192" t="s">
        <v>767</v>
      </c>
      <c r="F686" s="193" t="s">
        <v>282</v>
      </c>
      <c r="G686" s="194" t="s">
        <v>267</v>
      </c>
      <c r="H686" s="195">
        <v>437.67399999999998</v>
      </c>
      <c r="I686" s="196"/>
      <c r="J686" s="197">
        <f>ROUND(I686*H686,2)</f>
        <v>0</v>
      </c>
      <c r="K686" s="193" t="s">
        <v>151</v>
      </c>
      <c r="L686" s="42"/>
      <c r="M686" s="198" t="s">
        <v>32</v>
      </c>
      <c r="N686" s="199" t="s">
        <v>52</v>
      </c>
      <c r="O686" s="67"/>
      <c r="P686" s="200">
        <f>O686*H686</f>
        <v>0</v>
      </c>
      <c r="Q686" s="200">
        <v>0</v>
      </c>
      <c r="R686" s="200">
        <f>Q686*H686</f>
        <v>0</v>
      </c>
      <c r="S686" s="200">
        <v>0</v>
      </c>
      <c r="T686" s="201">
        <f>S686*H686</f>
        <v>0</v>
      </c>
      <c r="U686" s="37"/>
      <c r="V686" s="37"/>
      <c r="W686" s="37"/>
      <c r="X686" s="37"/>
      <c r="Y686" s="37"/>
      <c r="Z686" s="37"/>
      <c r="AA686" s="37"/>
      <c r="AB686" s="37"/>
      <c r="AC686" s="37"/>
      <c r="AD686" s="37"/>
      <c r="AE686" s="37"/>
      <c r="AR686" s="202" t="s">
        <v>152</v>
      </c>
      <c r="AT686" s="202" t="s">
        <v>148</v>
      </c>
      <c r="AU686" s="202" t="s">
        <v>90</v>
      </c>
      <c r="AY686" s="19" t="s">
        <v>146</v>
      </c>
      <c r="BE686" s="203">
        <f>IF(N686="základní",J686,0)</f>
        <v>0</v>
      </c>
      <c r="BF686" s="203">
        <f>IF(N686="snížená",J686,0)</f>
        <v>0</v>
      </c>
      <c r="BG686" s="203">
        <f>IF(N686="zákl. přenesená",J686,0)</f>
        <v>0</v>
      </c>
      <c r="BH686" s="203">
        <f>IF(N686="sníž. přenesená",J686,0)</f>
        <v>0</v>
      </c>
      <c r="BI686" s="203">
        <f>IF(N686="nulová",J686,0)</f>
        <v>0</v>
      </c>
      <c r="BJ686" s="19" t="s">
        <v>40</v>
      </c>
      <c r="BK686" s="203">
        <f>ROUND(I686*H686,2)</f>
        <v>0</v>
      </c>
      <c r="BL686" s="19" t="s">
        <v>152</v>
      </c>
      <c r="BM686" s="202" t="s">
        <v>768</v>
      </c>
    </row>
    <row r="687" spans="1:65" s="2" customFormat="1" ht="67.2">
      <c r="A687" s="37"/>
      <c r="B687" s="38"/>
      <c r="C687" s="39"/>
      <c r="D687" s="204" t="s">
        <v>154</v>
      </c>
      <c r="E687" s="39"/>
      <c r="F687" s="205" t="s">
        <v>761</v>
      </c>
      <c r="G687" s="39"/>
      <c r="H687" s="39"/>
      <c r="I687" s="112"/>
      <c r="J687" s="39"/>
      <c r="K687" s="39"/>
      <c r="L687" s="42"/>
      <c r="M687" s="206"/>
      <c r="N687" s="207"/>
      <c r="O687" s="67"/>
      <c r="P687" s="67"/>
      <c r="Q687" s="67"/>
      <c r="R687" s="67"/>
      <c r="S687" s="67"/>
      <c r="T687" s="68"/>
      <c r="U687" s="37"/>
      <c r="V687" s="37"/>
      <c r="W687" s="37"/>
      <c r="X687" s="37"/>
      <c r="Y687" s="37"/>
      <c r="Z687" s="37"/>
      <c r="AA687" s="37"/>
      <c r="AB687" s="37"/>
      <c r="AC687" s="37"/>
      <c r="AD687" s="37"/>
      <c r="AE687" s="37"/>
      <c r="AT687" s="19" t="s">
        <v>154</v>
      </c>
      <c r="AU687" s="19" t="s">
        <v>90</v>
      </c>
    </row>
    <row r="688" spans="1:65" s="14" customFormat="1" ht="10.199999999999999">
      <c r="B688" s="218"/>
      <c r="C688" s="219"/>
      <c r="D688" s="204" t="s">
        <v>156</v>
      </c>
      <c r="E688" s="220" t="s">
        <v>32</v>
      </c>
      <c r="F688" s="221" t="s">
        <v>718</v>
      </c>
      <c r="G688" s="219"/>
      <c r="H688" s="222">
        <v>434.78</v>
      </c>
      <c r="I688" s="223"/>
      <c r="J688" s="219"/>
      <c r="K688" s="219"/>
      <c r="L688" s="224"/>
      <c r="M688" s="225"/>
      <c r="N688" s="226"/>
      <c r="O688" s="226"/>
      <c r="P688" s="226"/>
      <c r="Q688" s="226"/>
      <c r="R688" s="226"/>
      <c r="S688" s="226"/>
      <c r="T688" s="227"/>
      <c r="AT688" s="228" t="s">
        <v>156</v>
      </c>
      <c r="AU688" s="228" t="s">
        <v>90</v>
      </c>
      <c r="AV688" s="14" t="s">
        <v>90</v>
      </c>
      <c r="AW688" s="14" t="s">
        <v>38</v>
      </c>
      <c r="AX688" s="14" t="s">
        <v>81</v>
      </c>
      <c r="AY688" s="228" t="s">
        <v>146</v>
      </c>
    </row>
    <row r="689" spans="1:65" s="14" customFormat="1" ht="10.199999999999999">
      <c r="B689" s="218"/>
      <c r="C689" s="219"/>
      <c r="D689" s="204" t="s">
        <v>156</v>
      </c>
      <c r="E689" s="220" t="s">
        <v>32</v>
      </c>
      <c r="F689" s="221" t="s">
        <v>732</v>
      </c>
      <c r="G689" s="219"/>
      <c r="H689" s="222">
        <v>2.8940000000000001</v>
      </c>
      <c r="I689" s="223"/>
      <c r="J689" s="219"/>
      <c r="K689" s="219"/>
      <c r="L689" s="224"/>
      <c r="M689" s="225"/>
      <c r="N689" s="226"/>
      <c r="O689" s="226"/>
      <c r="P689" s="226"/>
      <c r="Q689" s="226"/>
      <c r="R689" s="226"/>
      <c r="S689" s="226"/>
      <c r="T689" s="227"/>
      <c r="AT689" s="228" t="s">
        <v>156</v>
      </c>
      <c r="AU689" s="228" t="s">
        <v>90</v>
      </c>
      <c r="AV689" s="14" t="s">
        <v>90</v>
      </c>
      <c r="AW689" s="14" t="s">
        <v>38</v>
      </c>
      <c r="AX689" s="14" t="s">
        <v>81</v>
      </c>
      <c r="AY689" s="228" t="s">
        <v>146</v>
      </c>
    </row>
    <row r="690" spans="1:65" s="15" customFormat="1" ht="10.199999999999999">
      <c r="B690" s="229"/>
      <c r="C690" s="230"/>
      <c r="D690" s="204" t="s">
        <v>156</v>
      </c>
      <c r="E690" s="231" t="s">
        <v>32</v>
      </c>
      <c r="F690" s="232" t="s">
        <v>159</v>
      </c>
      <c r="G690" s="230"/>
      <c r="H690" s="233">
        <v>437.67399999999998</v>
      </c>
      <c r="I690" s="234"/>
      <c r="J690" s="230"/>
      <c r="K690" s="230"/>
      <c r="L690" s="235"/>
      <c r="M690" s="236"/>
      <c r="N690" s="237"/>
      <c r="O690" s="237"/>
      <c r="P690" s="237"/>
      <c r="Q690" s="237"/>
      <c r="R690" s="237"/>
      <c r="S690" s="237"/>
      <c r="T690" s="238"/>
      <c r="AT690" s="239" t="s">
        <v>156</v>
      </c>
      <c r="AU690" s="239" t="s">
        <v>90</v>
      </c>
      <c r="AV690" s="15" t="s">
        <v>152</v>
      </c>
      <c r="AW690" s="15" t="s">
        <v>38</v>
      </c>
      <c r="AX690" s="15" t="s">
        <v>40</v>
      </c>
      <c r="AY690" s="239" t="s">
        <v>146</v>
      </c>
    </row>
    <row r="691" spans="1:65" s="12" customFormat="1" ht="22.8" customHeight="1">
      <c r="B691" s="175"/>
      <c r="C691" s="176"/>
      <c r="D691" s="177" t="s">
        <v>80</v>
      </c>
      <c r="E691" s="189" t="s">
        <v>769</v>
      </c>
      <c r="F691" s="189" t="s">
        <v>770</v>
      </c>
      <c r="G691" s="176"/>
      <c r="H691" s="176"/>
      <c r="I691" s="179"/>
      <c r="J691" s="190">
        <f>BK691</f>
        <v>0</v>
      </c>
      <c r="K691" s="176"/>
      <c r="L691" s="181"/>
      <c r="M691" s="182"/>
      <c r="N691" s="183"/>
      <c r="O691" s="183"/>
      <c r="P691" s="184">
        <f>SUM(P692:P693)</f>
        <v>0</v>
      </c>
      <c r="Q691" s="183"/>
      <c r="R691" s="184">
        <f>SUM(R692:R693)</f>
        <v>0</v>
      </c>
      <c r="S691" s="183"/>
      <c r="T691" s="185">
        <f>SUM(T692:T693)</f>
        <v>0</v>
      </c>
      <c r="AR691" s="186" t="s">
        <v>40</v>
      </c>
      <c r="AT691" s="187" t="s">
        <v>80</v>
      </c>
      <c r="AU691" s="187" t="s">
        <v>40</v>
      </c>
      <c r="AY691" s="186" t="s">
        <v>146</v>
      </c>
      <c r="BK691" s="188">
        <f>SUM(BK692:BK693)</f>
        <v>0</v>
      </c>
    </row>
    <row r="692" spans="1:65" s="2" customFormat="1" ht="21.75" customHeight="1">
      <c r="A692" s="37"/>
      <c r="B692" s="38"/>
      <c r="C692" s="191" t="s">
        <v>771</v>
      </c>
      <c r="D692" s="191" t="s">
        <v>148</v>
      </c>
      <c r="E692" s="192" t="s">
        <v>772</v>
      </c>
      <c r="F692" s="193" t="s">
        <v>773</v>
      </c>
      <c r="G692" s="194" t="s">
        <v>267</v>
      </c>
      <c r="H692" s="195">
        <v>112.114</v>
      </c>
      <c r="I692" s="196"/>
      <c r="J692" s="197">
        <f>ROUND(I692*H692,2)</f>
        <v>0</v>
      </c>
      <c r="K692" s="193" t="s">
        <v>151</v>
      </c>
      <c r="L692" s="42"/>
      <c r="M692" s="198" t="s">
        <v>32</v>
      </c>
      <c r="N692" s="199" t="s">
        <v>52</v>
      </c>
      <c r="O692" s="67"/>
      <c r="P692" s="200">
        <f>O692*H692</f>
        <v>0</v>
      </c>
      <c r="Q692" s="200">
        <v>0</v>
      </c>
      <c r="R692" s="200">
        <f>Q692*H692</f>
        <v>0</v>
      </c>
      <c r="S692" s="200">
        <v>0</v>
      </c>
      <c r="T692" s="201">
        <f>S692*H692</f>
        <v>0</v>
      </c>
      <c r="U692" s="37"/>
      <c r="V692" s="37"/>
      <c r="W692" s="37"/>
      <c r="X692" s="37"/>
      <c r="Y692" s="37"/>
      <c r="Z692" s="37"/>
      <c r="AA692" s="37"/>
      <c r="AB692" s="37"/>
      <c r="AC692" s="37"/>
      <c r="AD692" s="37"/>
      <c r="AE692" s="37"/>
      <c r="AR692" s="202" t="s">
        <v>152</v>
      </c>
      <c r="AT692" s="202" t="s">
        <v>148</v>
      </c>
      <c r="AU692" s="202" t="s">
        <v>90</v>
      </c>
      <c r="AY692" s="19" t="s">
        <v>146</v>
      </c>
      <c r="BE692" s="203">
        <f>IF(N692="základní",J692,0)</f>
        <v>0</v>
      </c>
      <c r="BF692" s="203">
        <f>IF(N692="snížená",J692,0)</f>
        <v>0</v>
      </c>
      <c r="BG692" s="203">
        <f>IF(N692="zákl. přenesená",J692,0)</f>
        <v>0</v>
      </c>
      <c r="BH692" s="203">
        <f>IF(N692="sníž. přenesená",J692,0)</f>
        <v>0</v>
      </c>
      <c r="BI692" s="203">
        <f>IF(N692="nulová",J692,0)</f>
        <v>0</v>
      </c>
      <c r="BJ692" s="19" t="s">
        <v>40</v>
      </c>
      <c r="BK692" s="203">
        <f>ROUND(I692*H692,2)</f>
        <v>0</v>
      </c>
      <c r="BL692" s="19" t="s">
        <v>152</v>
      </c>
      <c r="BM692" s="202" t="s">
        <v>774</v>
      </c>
    </row>
    <row r="693" spans="1:65" s="2" customFormat="1" ht="28.8">
      <c r="A693" s="37"/>
      <c r="B693" s="38"/>
      <c r="C693" s="39"/>
      <c r="D693" s="204" t="s">
        <v>154</v>
      </c>
      <c r="E693" s="39"/>
      <c r="F693" s="205" t="s">
        <v>775</v>
      </c>
      <c r="G693" s="39"/>
      <c r="H693" s="39"/>
      <c r="I693" s="112"/>
      <c r="J693" s="39"/>
      <c r="K693" s="39"/>
      <c r="L693" s="42"/>
      <c r="M693" s="206"/>
      <c r="N693" s="207"/>
      <c r="O693" s="67"/>
      <c r="P693" s="67"/>
      <c r="Q693" s="67"/>
      <c r="R693" s="67"/>
      <c r="S693" s="67"/>
      <c r="T693" s="68"/>
      <c r="U693" s="37"/>
      <c r="V693" s="37"/>
      <c r="W693" s="37"/>
      <c r="X693" s="37"/>
      <c r="Y693" s="37"/>
      <c r="Z693" s="37"/>
      <c r="AA693" s="37"/>
      <c r="AB693" s="37"/>
      <c r="AC693" s="37"/>
      <c r="AD693" s="37"/>
      <c r="AE693" s="37"/>
      <c r="AT693" s="19" t="s">
        <v>154</v>
      </c>
      <c r="AU693" s="19" t="s">
        <v>90</v>
      </c>
    </row>
    <row r="694" spans="1:65" s="12" customFormat="1" ht="25.95" customHeight="1">
      <c r="B694" s="175"/>
      <c r="C694" s="176"/>
      <c r="D694" s="177" t="s">
        <v>80</v>
      </c>
      <c r="E694" s="178" t="s">
        <v>776</v>
      </c>
      <c r="F694" s="178" t="s">
        <v>777</v>
      </c>
      <c r="G694" s="176"/>
      <c r="H694" s="176"/>
      <c r="I694" s="179"/>
      <c r="J694" s="180">
        <f>BK694</f>
        <v>0</v>
      </c>
      <c r="K694" s="176"/>
      <c r="L694" s="181"/>
      <c r="M694" s="182"/>
      <c r="N694" s="183"/>
      <c r="O694" s="183"/>
      <c r="P694" s="184">
        <f>SUM(P695:P699)</f>
        <v>0</v>
      </c>
      <c r="Q694" s="183"/>
      <c r="R694" s="184">
        <f>SUM(R695:R699)</f>
        <v>0</v>
      </c>
      <c r="S694" s="183"/>
      <c r="T694" s="185">
        <f>SUM(T695:T699)</f>
        <v>0</v>
      </c>
      <c r="AR694" s="186" t="s">
        <v>152</v>
      </c>
      <c r="AT694" s="187" t="s">
        <v>80</v>
      </c>
      <c r="AU694" s="187" t="s">
        <v>81</v>
      </c>
      <c r="AY694" s="186" t="s">
        <v>146</v>
      </c>
      <c r="BK694" s="188">
        <f>SUM(BK695:BK699)</f>
        <v>0</v>
      </c>
    </row>
    <row r="695" spans="1:65" s="2" customFormat="1" ht="16.5" customHeight="1">
      <c r="A695" s="37"/>
      <c r="B695" s="38"/>
      <c r="C695" s="191" t="s">
        <v>778</v>
      </c>
      <c r="D695" s="191" t="s">
        <v>148</v>
      </c>
      <c r="E695" s="192" t="s">
        <v>779</v>
      </c>
      <c r="F695" s="193" t="s">
        <v>780</v>
      </c>
      <c r="G695" s="194" t="s">
        <v>781</v>
      </c>
      <c r="H695" s="195">
        <v>64</v>
      </c>
      <c r="I695" s="196"/>
      <c r="J695" s="197">
        <f>ROUND(I695*H695,2)</f>
        <v>0</v>
      </c>
      <c r="K695" s="193" t="s">
        <v>151</v>
      </c>
      <c r="L695" s="42"/>
      <c r="M695" s="198" t="s">
        <v>32</v>
      </c>
      <c r="N695" s="199" t="s">
        <v>52</v>
      </c>
      <c r="O695" s="67"/>
      <c r="P695" s="200">
        <f>O695*H695</f>
        <v>0</v>
      </c>
      <c r="Q695" s="200">
        <v>0</v>
      </c>
      <c r="R695" s="200">
        <f>Q695*H695</f>
        <v>0</v>
      </c>
      <c r="S695" s="200">
        <v>0</v>
      </c>
      <c r="T695" s="201">
        <f>S695*H695</f>
        <v>0</v>
      </c>
      <c r="U695" s="37"/>
      <c r="V695" s="37"/>
      <c r="W695" s="37"/>
      <c r="X695" s="37"/>
      <c r="Y695" s="37"/>
      <c r="Z695" s="37"/>
      <c r="AA695" s="37"/>
      <c r="AB695" s="37"/>
      <c r="AC695" s="37"/>
      <c r="AD695" s="37"/>
      <c r="AE695" s="37"/>
      <c r="AR695" s="202" t="s">
        <v>782</v>
      </c>
      <c r="AT695" s="202" t="s">
        <v>148</v>
      </c>
      <c r="AU695" s="202" t="s">
        <v>40</v>
      </c>
      <c r="AY695" s="19" t="s">
        <v>146</v>
      </c>
      <c r="BE695" s="203">
        <f>IF(N695="základní",J695,0)</f>
        <v>0</v>
      </c>
      <c r="BF695" s="203">
        <f>IF(N695="snížená",J695,0)</f>
        <v>0</v>
      </c>
      <c r="BG695" s="203">
        <f>IF(N695="zákl. přenesená",J695,0)</f>
        <v>0</v>
      </c>
      <c r="BH695" s="203">
        <f>IF(N695="sníž. přenesená",J695,0)</f>
        <v>0</v>
      </c>
      <c r="BI695" s="203">
        <f>IF(N695="nulová",J695,0)</f>
        <v>0</v>
      </c>
      <c r="BJ695" s="19" t="s">
        <v>40</v>
      </c>
      <c r="BK695" s="203">
        <f>ROUND(I695*H695,2)</f>
        <v>0</v>
      </c>
      <c r="BL695" s="19" t="s">
        <v>782</v>
      </c>
      <c r="BM695" s="202" t="s">
        <v>783</v>
      </c>
    </row>
    <row r="696" spans="1:65" s="14" customFormat="1" ht="10.199999999999999">
      <c r="B696" s="218"/>
      <c r="C696" s="219"/>
      <c r="D696" s="204" t="s">
        <v>156</v>
      </c>
      <c r="E696" s="220" t="s">
        <v>32</v>
      </c>
      <c r="F696" s="221" t="s">
        <v>784</v>
      </c>
      <c r="G696" s="219"/>
      <c r="H696" s="222">
        <v>8</v>
      </c>
      <c r="I696" s="223"/>
      <c r="J696" s="219"/>
      <c r="K696" s="219"/>
      <c r="L696" s="224"/>
      <c r="M696" s="225"/>
      <c r="N696" s="226"/>
      <c r="O696" s="226"/>
      <c r="P696" s="226"/>
      <c r="Q696" s="226"/>
      <c r="R696" s="226"/>
      <c r="S696" s="226"/>
      <c r="T696" s="227"/>
      <c r="AT696" s="228" t="s">
        <v>156</v>
      </c>
      <c r="AU696" s="228" t="s">
        <v>40</v>
      </c>
      <c r="AV696" s="14" t="s">
        <v>90</v>
      </c>
      <c r="AW696" s="14" t="s">
        <v>38</v>
      </c>
      <c r="AX696" s="14" t="s">
        <v>81</v>
      </c>
      <c r="AY696" s="228" t="s">
        <v>146</v>
      </c>
    </row>
    <row r="697" spans="1:65" s="14" customFormat="1" ht="10.199999999999999">
      <c r="B697" s="218"/>
      <c r="C697" s="219"/>
      <c r="D697" s="204" t="s">
        <v>156</v>
      </c>
      <c r="E697" s="220" t="s">
        <v>32</v>
      </c>
      <c r="F697" s="221" t="s">
        <v>785</v>
      </c>
      <c r="G697" s="219"/>
      <c r="H697" s="222">
        <v>48</v>
      </c>
      <c r="I697" s="223"/>
      <c r="J697" s="219"/>
      <c r="K697" s="219"/>
      <c r="L697" s="224"/>
      <c r="M697" s="225"/>
      <c r="N697" s="226"/>
      <c r="O697" s="226"/>
      <c r="P697" s="226"/>
      <c r="Q697" s="226"/>
      <c r="R697" s="226"/>
      <c r="S697" s="226"/>
      <c r="T697" s="227"/>
      <c r="AT697" s="228" t="s">
        <v>156</v>
      </c>
      <c r="AU697" s="228" t="s">
        <v>40</v>
      </c>
      <c r="AV697" s="14" t="s">
        <v>90</v>
      </c>
      <c r="AW697" s="14" t="s">
        <v>38</v>
      </c>
      <c r="AX697" s="14" t="s">
        <v>81</v>
      </c>
      <c r="AY697" s="228" t="s">
        <v>146</v>
      </c>
    </row>
    <row r="698" spans="1:65" s="14" customFormat="1" ht="10.199999999999999">
      <c r="B698" s="218"/>
      <c r="C698" s="219"/>
      <c r="D698" s="204" t="s">
        <v>156</v>
      </c>
      <c r="E698" s="220" t="s">
        <v>32</v>
      </c>
      <c r="F698" s="221" t="s">
        <v>786</v>
      </c>
      <c r="G698" s="219"/>
      <c r="H698" s="222">
        <v>8</v>
      </c>
      <c r="I698" s="223"/>
      <c r="J698" s="219"/>
      <c r="K698" s="219"/>
      <c r="L698" s="224"/>
      <c r="M698" s="225"/>
      <c r="N698" s="226"/>
      <c r="O698" s="226"/>
      <c r="P698" s="226"/>
      <c r="Q698" s="226"/>
      <c r="R698" s="226"/>
      <c r="S698" s="226"/>
      <c r="T698" s="227"/>
      <c r="AT698" s="228" t="s">
        <v>156</v>
      </c>
      <c r="AU698" s="228" t="s">
        <v>40</v>
      </c>
      <c r="AV698" s="14" t="s">
        <v>90</v>
      </c>
      <c r="AW698" s="14" t="s">
        <v>38</v>
      </c>
      <c r="AX698" s="14" t="s">
        <v>81</v>
      </c>
      <c r="AY698" s="228" t="s">
        <v>146</v>
      </c>
    </row>
    <row r="699" spans="1:65" s="15" customFormat="1" ht="10.199999999999999">
      <c r="B699" s="229"/>
      <c r="C699" s="230"/>
      <c r="D699" s="204" t="s">
        <v>156</v>
      </c>
      <c r="E699" s="231" t="s">
        <v>32</v>
      </c>
      <c r="F699" s="232" t="s">
        <v>159</v>
      </c>
      <c r="G699" s="230"/>
      <c r="H699" s="233">
        <v>64</v>
      </c>
      <c r="I699" s="234"/>
      <c r="J699" s="230"/>
      <c r="K699" s="230"/>
      <c r="L699" s="235"/>
      <c r="M699" s="261"/>
      <c r="N699" s="262"/>
      <c r="O699" s="262"/>
      <c r="P699" s="262"/>
      <c r="Q699" s="262"/>
      <c r="R699" s="262"/>
      <c r="S699" s="262"/>
      <c r="T699" s="263"/>
      <c r="AT699" s="239" t="s">
        <v>156</v>
      </c>
      <c r="AU699" s="239" t="s">
        <v>40</v>
      </c>
      <c r="AV699" s="15" t="s">
        <v>152</v>
      </c>
      <c r="AW699" s="15" t="s">
        <v>38</v>
      </c>
      <c r="AX699" s="15" t="s">
        <v>40</v>
      </c>
      <c r="AY699" s="239" t="s">
        <v>146</v>
      </c>
    </row>
    <row r="700" spans="1:65" s="2" customFormat="1" ht="6.9" customHeight="1">
      <c r="A700" s="37"/>
      <c r="B700" s="50"/>
      <c r="C700" s="51"/>
      <c r="D700" s="51"/>
      <c r="E700" s="51"/>
      <c r="F700" s="51"/>
      <c r="G700" s="51"/>
      <c r="H700" s="51"/>
      <c r="I700" s="140"/>
      <c r="J700" s="51"/>
      <c r="K700" s="51"/>
      <c r="L700" s="42"/>
      <c r="M700" s="37"/>
      <c r="O700" s="37"/>
      <c r="P700" s="37"/>
      <c r="Q700" s="37"/>
      <c r="R700" s="37"/>
      <c r="S700" s="37"/>
      <c r="T700" s="37"/>
      <c r="U700" s="37"/>
      <c r="V700" s="37"/>
      <c r="W700" s="37"/>
      <c r="X700" s="37"/>
      <c r="Y700" s="37"/>
      <c r="Z700" s="37"/>
      <c r="AA700" s="37"/>
      <c r="AB700" s="37"/>
      <c r="AC700" s="37"/>
      <c r="AD700" s="37"/>
      <c r="AE700" s="37"/>
    </row>
  </sheetData>
  <sheetProtection algorithmName="SHA-512" hashValue="L24BG/JsqxAQFmKoRjWOse4azEwp3kJLH1qqnGXanA/OVAYPJu3ZIB0Xkye+TAua5sHzA81SX+9nLR6yr62uWw==" saltValue="ltFsWEkeVQfwY1AgXuNOAeDxgbauqbxQQHT6u+ORZCyFM/N/98kEsG39PdVeJDT1RWitlaTM5yUVAhgvTA0ogw==" spinCount="100000" sheet="1" objects="1" scenarios="1" formatColumns="0" formatRows="0" autoFilter="0"/>
  <autoFilter ref="C90:K699" xr:uid="{00000000-0009-0000-0000-000001000000}"/>
  <mergeCells count="9">
    <mergeCell ref="E50:H50"/>
    <mergeCell ref="E81:H81"/>
    <mergeCell ref="E83:H83"/>
    <mergeCell ref="L2:V2"/>
    <mergeCell ref="E7:H7"/>
    <mergeCell ref="E9:H9"/>
    <mergeCell ref="E18:H18"/>
    <mergeCell ref="E27:H27"/>
    <mergeCell ref="E48:H48"/>
  </mergeCells>
  <pageMargins left="0.39370078740157483" right="0.39370078740157483" top="0.39370078740157483" bottom="0.39370078740157483" header="0" footer="0"/>
  <pageSetup paperSize="9" scale="86" fitToHeight="100" orientation="landscape" blackAndWhite="1" r:id="rId1"/>
  <headerFooter>
    <oddHeader>&amp;LBENEŠOV - DOPRAVNÍ OPATŘENÍ U NÁDRAŽÍ - PRODLOUŽENÍ (KSÚS-IROP)&amp;CDOPAS s.r.o.&amp;RPOLOŽKOVÝ VÝKAZ VÝMĚR</oddHeader>
    <oddFooter>&amp;LSO 101 - Komunikace a zpevněné plochy&amp;CStrana &amp;P z &amp;N&amp;RPoložkový soupis prací</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13"/>
  <sheetViews>
    <sheetView showGridLines="0" topLeftCell="A68"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04"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04"/>
      <c r="L2" s="400"/>
      <c r="M2" s="400"/>
      <c r="N2" s="400"/>
      <c r="O2" s="400"/>
      <c r="P2" s="400"/>
      <c r="Q2" s="400"/>
      <c r="R2" s="400"/>
      <c r="S2" s="400"/>
      <c r="T2" s="400"/>
      <c r="U2" s="400"/>
      <c r="V2" s="400"/>
      <c r="AT2" s="19" t="s">
        <v>93</v>
      </c>
    </row>
    <row r="3" spans="1:46" s="1" customFormat="1" ht="6.9" customHeight="1">
      <c r="B3" s="106"/>
      <c r="C3" s="107"/>
      <c r="D3" s="107"/>
      <c r="E3" s="107"/>
      <c r="F3" s="107"/>
      <c r="G3" s="107"/>
      <c r="H3" s="107"/>
      <c r="I3" s="108"/>
      <c r="J3" s="107"/>
      <c r="K3" s="107"/>
      <c r="L3" s="22"/>
      <c r="AT3" s="19" t="s">
        <v>90</v>
      </c>
    </row>
    <row r="4" spans="1:46" s="1" customFormat="1" ht="24.9" customHeight="1">
      <c r="B4" s="22"/>
      <c r="D4" s="109" t="s">
        <v>103</v>
      </c>
      <c r="I4" s="104"/>
      <c r="L4" s="22"/>
      <c r="M4" s="110" t="s">
        <v>10</v>
      </c>
      <c r="AT4" s="19" t="s">
        <v>4</v>
      </c>
    </row>
    <row r="5" spans="1:46" s="1" customFormat="1" ht="6.9" customHeight="1">
      <c r="B5" s="22"/>
      <c r="I5" s="104"/>
      <c r="L5" s="22"/>
    </row>
    <row r="6" spans="1:46" s="1" customFormat="1" ht="12" customHeight="1">
      <c r="B6" s="22"/>
      <c r="D6" s="111" t="s">
        <v>16</v>
      </c>
      <c r="I6" s="104"/>
      <c r="L6" s="22"/>
    </row>
    <row r="7" spans="1:46" s="1" customFormat="1" ht="16.5" customHeight="1">
      <c r="B7" s="22"/>
      <c r="E7" s="401" t="str">
        <f>'Rekapitulace stavby'!K6</f>
        <v>BENEŠOV - DOPRAVNÍ OPATŘENÍ U NÁDRAŽÍ - PRODLOUŽENÍ (KSÚS-IROP)</v>
      </c>
      <c r="F7" s="402"/>
      <c r="G7" s="402"/>
      <c r="H7" s="402"/>
      <c r="I7" s="104"/>
      <c r="L7" s="22"/>
    </row>
    <row r="8" spans="1:46" s="2" customFormat="1" ht="12" customHeight="1">
      <c r="A8" s="37"/>
      <c r="B8" s="42"/>
      <c r="C8" s="37"/>
      <c r="D8" s="111" t="s">
        <v>113</v>
      </c>
      <c r="E8" s="37"/>
      <c r="F8" s="37"/>
      <c r="G8" s="37"/>
      <c r="H8" s="37"/>
      <c r="I8" s="112"/>
      <c r="J8" s="37"/>
      <c r="K8" s="37"/>
      <c r="L8" s="113"/>
      <c r="S8" s="37"/>
      <c r="T8" s="37"/>
      <c r="U8" s="37"/>
      <c r="V8" s="37"/>
      <c r="W8" s="37"/>
      <c r="X8" s="37"/>
      <c r="Y8" s="37"/>
      <c r="Z8" s="37"/>
      <c r="AA8" s="37"/>
      <c r="AB8" s="37"/>
      <c r="AC8" s="37"/>
      <c r="AD8" s="37"/>
      <c r="AE8" s="37"/>
    </row>
    <row r="9" spans="1:46" s="2" customFormat="1" ht="16.5" customHeight="1">
      <c r="A9" s="37"/>
      <c r="B9" s="42"/>
      <c r="C9" s="37"/>
      <c r="D9" s="37"/>
      <c r="E9" s="403" t="s">
        <v>787</v>
      </c>
      <c r="F9" s="404"/>
      <c r="G9" s="404"/>
      <c r="H9" s="404"/>
      <c r="I9" s="112"/>
      <c r="J9" s="37"/>
      <c r="K9" s="37"/>
      <c r="L9" s="113"/>
      <c r="S9" s="37"/>
      <c r="T9" s="37"/>
      <c r="U9" s="37"/>
      <c r="V9" s="37"/>
      <c r="W9" s="37"/>
      <c r="X9" s="37"/>
      <c r="Y9" s="37"/>
      <c r="Z9" s="37"/>
      <c r="AA9" s="37"/>
      <c r="AB9" s="37"/>
      <c r="AC9" s="37"/>
      <c r="AD9" s="37"/>
      <c r="AE9" s="37"/>
    </row>
    <row r="10" spans="1:46" s="2" customFormat="1" ht="10.199999999999999">
      <c r="A10" s="37"/>
      <c r="B10" s="42"/>
      <c r="C10" s="37"/>
      <c r="D10" s="37"/>
      <c r="E10" s="37"/>
      <c r="F10" s="37"/>
      <c r="G10" s="37"/>
      <c r="H10" s="37"/>
      <c r="I10" s="112"/>
      <c r="J10" s="37"/>
      <c r="K10" s="37"/>
      <c r="L10" s="113"/>
      <c r="S10" s="37"/>
      <c r="T10" s="37"/>
      <c r="U10" s="37"/>
      <c r="V10" s="37"/>
      <c r="W10" s="37"/>
      <c r="X10" s="37"/>
      <c r="Y10" s="37"/>
      <c r="Z10" s="37"/>
      <c r="AA10" s="37"/>
      <c r="AB10" s="37"/>
      <c r="AC10" s="37"/>
      <c r="AD10" s="37"/>
      <c r="AE10" s="37"/>
    </row>
    <row r="11" spans="1:46" s="2" customFormat="1" ht="12" customHeight="1">
      <c r="A11" s="37"/>
      <c r="B11" s="42"/>
      <c r="C11" s="37"/>
      <c r="D11" s="111" t="s">
        <v>18</v>
      </c>
      <c r="E11" s="37"/>
      <c r="F11" s="114" t="s">
        <v>19</v>
      </c>
      <c r="G11" s="37"/>
      <c r="H11" s="37"/>
      <c r="I11" s="115" t="s">
        <v>20</v>
      </c>
      <c r="J11" s="114" t="s">
        <v>32</v>
      </c>
      <c r="K11" s="37"/>
      <c r="L11" s="113"/>
      <c r="S11" s="37"/>
      <c r="T11" s="37"/>
      <c r="U11" s="37"/>
      <c r="V11" s="37"/>
      <c r="W11" s="37"/>
      <c r="X11" s="37"/>
      <c r="Y11" s="37"/>
      <c r="Z11" s="37"/>
      <c r="AA11" s="37"/>
      <c r="AB11" s="37"/>
      <c r="AC11" s="37"/>
      <c r="AD11" s="37"/>
      <c r="AE11" s="37"/>
    </row>
    <row r="12" spans="1:46" s="2" customFormat="1" ht="12" customHeight="1">
      <c r="A12" s="37"/>
      <c r="B12" s="42"/>
      <c r="C12" s="37"/>
      <c r="D12" s="111" t="s">
        <v>22</v>
      </c>
      <c r="E12" s="37"/>
      <c r="F12" s="114" t="s">
        <v>23</v>
      </c>
      <c r="G12" s="37"/>
      <c r="H12" s="37"/>
      <c r="I12" s="115" t="s">
        <v>24</v>
      </c>
      <c r="J12" s="116" t="str">
        <f>'Rekapitulace stavby'!AN8</f>
        <v>25. 9. 2019</v>
      </c>
      <c r="K12" s="37"/>
      <c r="L12" s="113"/>
      <c r="S12" s="37"/>
      <c r="T12" s="37"/>
      <c r="U12" s="37"/>
      <c r="V12" s="37"/>
      <c r="W12" s="37"/>
      <c r="X12" s="37"/>
      <c r="Y12" s="37"/>
      <c r="Z12" s="37"/>
      <c r="AA12" s="37"/>
      <c r="AB12" s="37"/>
      <c r="AC12" s="37"/>
      <c r="AD12" s="37"/>
      <c r="AE12" s="37"/>
    </row>
    <row r="13" spans="1:46" s="2" customFormat="1" ht="10.8" customHeight="1">
      <c r="A13" s="37"/>
      <c r="B13" s="42"/>
      <c r="C13" s="37"/>
      <c r="D13" s="37"/>
      <c r="E13" s="37"/>
      <c r="F13" s="37"/>
      <c r="G13" s="37"/>
      <c r="H13" s="37"/>
      <c r="I13" s="112"/>
      <c r="J13" s="37"/>
      <c r="K13" s="37"/>
      <c r="L13" s="113"/>
      <c r="S13" s="37"/>
      <c r="T13" s="37"/>
      <c r="U13" s="37"/>
      <c r="V13" s="37"/>
      <c r="W13" s="37"/>
      <c r="X13" s="37"/>
      <c r="Y13" s="37"/>
      <c r="Z13" s="37"/>
      <c r="AA13" s="37"/>
      <c r="AB13" s="37"/>
      <c r="AC13" s="37"/>
      <c r="AD13" s="37"/>
      <c r="AE13" s="37"/>
    </row>
    <row r="14" spans="1:46" s="2" customFormat="1" ht="12" customHeight="1">
      <c r="A14" s="37"/>
      <c r="B14" s="42"/>
      <c r="C14" s="37"/>
      <c r="D14" s="111" t="s">
        <v>30</v>
      </c>
      <c r="E14" s="37"/>
      <c r="F14" s="37"/>
      <c r="G14" s="37"/>
      <c r="H14" s="37"/>
      <c r="I14" s="115" t="s">
        <v>31</v>
      </c>
      <c r="J14" s="114" t="s">
        <v>32</v>
      </c>
      <c r="K14" s="37"/>
      <c r="L14" s="113"/>
      <c r="S14" s="37"/>
      <c r="T14" s="37"/>
      <c r="U14" s="37"/>
      <c r="V14" s="37"/>
      <c r="W14" s="37"/>
      <c r="X14" s="37"/>
      <c r="Y14" s="37"/>
      <c r="Z14" s="37"/>
      <c r="AA14" s="37"/>
      <c r="AB14" s="37"/>
      <c r="AC14" s="37"/>
      <c r="AD14" s="37"/>
      <c r="AE14" s="37"/>
    </row>
    <row r="15" spans="1:46" s="2" customFormat="1" ht="18" customHeight="1">
      <c r="A15" s="37"/>
      <c r="B15" s="42"/>
      <c r="C15" s="37"/>
      <c r="D15" s="37"/>
      <c r="E15" s="114" t="s">
        <v>33</v>
      </c>
      <c r="F15" s="37"/>
      <c r="G15" s="37"/>
      <c r="H15" s="37"/>
      <c r="I15" s="115" t="s">
        <v>34</v>
      </c>
      <c r="J15" s="114" t="s">
        <v>32</v>
      </c>
      <c r="K15" s="37"/>
      <c r="L15" s="113"/>
      <c r="S15" s="37"/>
      <c r="T15" s="37"/>
      <c r="U15" s="37"/>
      <c r="V15" s="37"/>
      <c r="W15" s="37"/>
      <c r="X15" s="37"/>
      <c r="Y15" s="37"/>
      <c r="Z15" s="37"/>
      <c r="AA15" s="37"/>
      <c r="AB15" s="37"/>
      <c r="AC15" s="37"/>
      <c r="AD15" s="37"/>
      <c r="AE15" s="37"/>
    </row>
    <row r="16" spans="1:46" s="2" customFormat="1" ht="6.9" customHeight="1">
      <c r="A16" s="37"/>
      <c r="B16" s="42"/>
      <c r="C16" s="37"/>
      <c r="D16" s="37"/>
      <c r="E16" s="37"/>
      <c r="F16" s="37"/>
      <c r="G16" s="37"/>
      <c r="H16" s="37"/>
      <c r="I16" s="112"/>
      <c r="J16" s="37"/>
      <c r="K16" s="37"/>
      <c r="L16" s="113"/>
      <c r="S16" s="37"/>
      <c r="T16" s="37"/>
      <c r="U16" s="37"/>
      <c r="V16" s="37"/>
      <c r="W16" s="37"/>
      <c r="X16" s="37"/>
      <c r="Y16" s="37"/>
      <c r="Z16" s="37"/>
      <c r="AA16" s="37"/>
      <c r="AB16" s="37"/>
      <c r="AC16" s="37"/>
      <c r="AD16" s="37"/>
      <c r="AE16" s="37"/>
    </row>
    <row r="17" spans="1:31" s="2" customFormat="1" ht="12" customHeight="1">
      <c r="A17" s="37"/>
      <c r="B17" s="42"/>
      <c r="C17" s="37"/>
      <c r="D17" s="111" t="s">
        <v>35</v>
      </c>
      <c r="E17" s="37"/>
      <c r="F17" s="37"/>
      <c r="G17" s="37"/>
      <c r="H17" s="37"/>
      <c r="I17" s="115" t="s">
        <v>31</v>
      </c>
      <c r="J17" s="32" t="str">
        <f>'Rekapitulace stavby'!AN13</f>
        <v>Vyplň údaj</v>
      </c>
      <c r="K17" s="37"/>
      <c r="L17" s="113"/>
      <c r="S17" s="37"/>
      <c r="T17" s="37"/>
      <c r="U17" s="37"/>
      <c r="V17" s="37"/>
      <c r="W17" s="37"/>
      <c r="X17" s="37"/>
      <c r="Y17" s="37"/>
      <c r="Z17" s="37"/>
      <c r="AA17" s="37"/>
      <c r="AB17" s="37"/>
      <c r="AC17" s="37"/>
      <c r="AD17" s="37"/>
      <c r="AE17" s="37"/>
    </row>
    <row r="18" spans="1:31" s="2" customFormat="1" ht="18" customHeight="1">
      <c r="A18" s="37"/>
      <c r="B18" s="42"/>
      <c r="C18" s="37"/>
      <c r="D18" s="37"/>
      <c r="E18" s="405" t="str">
        <f>'Rekapitulace stavby'!E14</f>
        <v>Vyplň údaj</v>
      </c>
      <c r="F18" s="406"/>
      <c r="G18" s="406"/>
      <c r="H18" s="406"/>
      <c r="I18" s="115" t="s">
        <v>34</v>
      </c>
      <c r="J18" s="32" t="str">
        <f>'Rekapitulace stavby'!AN14</f>
        <v>Vyplň údaj</v>
      </c>
      <c r="K18" s="37"/>
      <c r="L18" s="113"/>
      <c r="S18" s="37"/>
      <c r="T18" s="37"/>
      <c r="U18" s="37"/>
      <c r="V18" s="37"/>
      <c r="W18" s="37"/>
      <c r="X18" s="37"/>
      <c r="Y18" s="37"/>
      <c r="Z18" s="37"/>
      <c r="AA18" s="37"/>
      <c r="AB18" s="37"/>
      <c r="AC18" s="37"/>
      <c r="AD18" s="37"/>
      <c r="AE18" s="37"/>
    </row>
    <row r="19" spans="1:31" s="2" customFormat="1" ht="6.9" customHeight="1">
      <c r="A19" s="37"/>
      <c r="B19" s="42"/>
      <c r="C19" s="37"/>
      <c r="D19" s="37"/>
      <c r="E19" s="37"/>
      <c r="F19" s="37"/>
      <c r="G19" s="37"/>
      <c r="H19" s="37"/>
      <c r="I19" s="112"/>
      <c r="J19" s="37"/>
      <c r="K19" s="37"/>
      <c r="L19" s="113"/>
      <c r="S19" s="37"/>
      <c r="T19" s="37"/>
      <c r="U19" s="37"/>
      <c r="V19" s="37"/>
      <c r="W19" s="37"/>
      <c r="X19" s="37"/>
      <c r="Y19" s="37"/>
      <c r="Z19" s="37"/>
      <c r="AA19" s="37"/>
      <c r="AB19" s="37"/>
      <c r="AC19" s="37"/>
      <c r="AD19" s="37"/>
      <c r="AE19" s="37"/>
    </row>
    <row r="20" spans="1:31" s="2" customFormat="1" ht="12" customHeight="1">
      <c r="A20" s="37"/>
      <c r="B20" s="42"/>
      <c r="C20" s="37"/>
      <c r="D20" s="111" t="s">
        <v>37</v>
      </c>
      <c r="E20" s="37"/>
      <c r="F20" s="37"/>
      <c r="G20" s="37"/>
      <c r="H20" s="37"/>
      <c r="I20" s="115" t="s">
        <v>31</v>
      </c>
      <c r="J20" s="114" t="s">
        <v>32</v>
      </c>
      <c r="K20" s="37"/>
      <c r="L20" s="113"/>
      <c r="S20" s="37"/>
      <c r="T20" s="37"/>
      <c r="U20" s="37"/>
      <c r="V20" s="37"/>
      <c r="W20" s="37"/>
      <c r="X20" s="37"/>
      <c r="Y20" s="37"/>
      <c r="Z20" s="37"/>
      <c r="AA20" s="37"/>
      <c r="AB20" s="37"/>
      <c r="AC20" s="37"/>
      <c r="AD20" s="37"/>
      <c r="AE20" s="37"/>
    </row>
    <row r="21" spans="1:31" s="2" customFormat="1" ht="18" customHeight="1">
      <c r="A21" s="37"/>
      <c r="B21" s="42"/>
      <c r="C21" s="37"/>
      <c r="D21" s="37"/>
      <c r="E21" s="114" t="s">
        <v>39</v>
      </c>
      <c r="F21" s="37"/>
      <c r="G21" s="37"/>
      <c r="H21" s="37"/>
      <c r="I21" s="115" t="s">
        <v>34</v>
      </c>
      <c r="J21" s="114" t="s">
        <v>32</v>
      </c>
      <c r="K21" s="37"/>
      <c r="L21" s="113"/>
      <c r="S21" s="37"/>
      <c r="T21" s="37"/>
      <c r="U21" s="37"/>
      <c r="V21" s="37"/>
      <c r="W21" s="37"/>
      <c r="X21" s="37"/>
      <c r="Y21" s="37"/>
      <c r="Z21" s="37"/>
      <c r="AA21" s="37"/>
      <c r="AB21" s="37"/>
      <c r="AC21" s="37"/>
      <c r="AD21" s="37"/>
      <c r="AE21" s="37"/>
    </row>
    <row r="22" spans="1:31" s="2" customFormat="1" ht="6.9" customHeight="1">
      <c r="A22" s="37"/>
      <c r="B22" s="42"/>
      <c r="C22" s="37"/>
      <c r="D22" s="37"/>
      <c r="E22" s="37"/>
      <c r="F22" s="37"/>
      <c r="G22" s="37"/>
      <c r="H22" s="37"/>
      <c r="I22" s="112"/>
      <c r="J22" s="37"/>
      <c r="K22" s="37"/>
      <c r="L22" s="113"/>
      <c r="S22" s="37"/>
      <c r="T22" s="37"/>
      <c r="U22" s="37"/>
      <c r="V22" s="37"/>
      <c r="W22" s="37"/>
      <c r="X22" s="37"/>
      <c r="Y22" s="37"/>
      <c r="Z22" s="37"/>
      <c r="AA22" s="37"/>
      <c r="AB22" s="37"/>
      <c r="AC22" s="37"/>
      <c r="AD22" s="37"/>
      <c r="AE22" s="37"/>
    </row>
    <row r="23" spans="1:31" s="2" customFormat="1" ht="12" customHeight="1">
      <c r="A23" s="37"/>
      <c r="B23" s="42"/>
      <c r="C23" s="37"/>
      <c r="D23" s="111" t="s">
        <v>41</v>
      </c>
      <c r="E23" s="37"/>
      <c r="F23" s="37"/>
      <c r="G23" s="37"/>
      <c r="H23" s="37"/>
      <c r="I23" s="115" t="s">
        <v>31</v>
      </c>
      <c r="J23" s="114" t="s">
        <v>42</v>
      </c>
      <c r="K23" s="37"/>
      <c r="L23" s="113"/>
      <c r="S23" s="37"/>
      <c r="T23" s="37"/>
      <c r="U23" s="37"/>
      <c r="V23" s="37"/>
      <c r="W23" s="37"/>
      <c r="X23" s="37"/>
      <c r="Y23" s="37"/>
      <c r="Z23" s="37"/>
      <c r="AA23" s="37"/>
      <c r="AB23" s="37"/>
      <c r="AC23" s="37"/>
      <c r="AD23" s="37"/>
      <c r="AE23" s="37"/>
    </row>
    <row r="24" spans="1:31" s="2" customFormat="1" ht="18" customHeight="1">
      <c r="A24" s="37"/>
      <c r="B24" s="42"/>
      <c r="C24" s="37"/>
      <c r="D24" s="37"/>
      <c r="E24" s="114" t="s">
        <v>44</v>
      </c>
      <c r="F24" s="37"/>
      <c r="G24" s="37"/>
      <c r="H24" s="37"/>
      <c r="I24" s="115" t="s">
        <v>34</v>
      </c>
      <c r="J24" s="114" t="s">
        <v>32</v>
      </c>
      <c r="K24" s="37"/>
      <c r="L24" s="113"/>
      <c r="S24" s="37"/>
      <c r="T24" s="37"/>
      <c r="U24" s="37"/>
      <c r="V24" s="37"/>
      <c r="W24" s="37"/>
      <c r="X24" s="37"/>
      <c r="Y24" s="37"/>
      <c r="Z24" s="37"/>
      <c r="AA24" s="37"/>
      <c r="AB24" s="37"/>
      <c r="AC24" s="37"/>
      <c r="AD24" s="37"/>
      <c r="AE24" s="37"/>
    </row>
    <row r="25" spans="1:31" s="2" customFormat="1" ht="6.9" customHeight="1">
      <c r="A25" s="37"/>
      <c r="B25" s="42"/>
      <c r="C25" s="37"/>
      <c r="D25" s="37"/>
      <c r="E25" s="37"/>
      <c r="F25" s="37"/>
      <c r="G25" s="37"/>
      <c r="H25" s="37"/>
      <c r="I25" s="112"/>
      <c r="J25" s="37"/>
      <c r="K25" s="37"/>
      <c r="L25" s="113"/>
      <c r="S25" s="37"/>
      <c r="T25" s="37"/>
      <c r="U25" s="37"/>
      <c r="V25" s="37"/>
      <c r="W25" s="37"/>
      <c r="X25" s="37"/>
      <c r="Y25" s="37"/>
      <c r="Z25" s="37"/>
      <c r="AA25" s="37"/>
      <c r="AB25" s="37"/>
      <c r="AC25" s="37"/>
      <c r="AD25" s="37"/>
      <c r="AE25" s="37"/>
    </row>
    <row r="26" spans="1:31" s="2" customFormat="1" ht="12" customHeight="1">
      <c r="A26" s="37"/>
      <c r="B26" s="42"/>
      <c r="C26" s="37"/>
      <c r="D26" s="111" t="s">
        <v>45</v>
      </c>
      <c r="E26" s="37"/>
      <c r="F26" s="37"/>
      <c r="G26" s="37"/>
      <c r="H26" s="37"/>
      <c r="I26" s="112"/>
      <c r="J26" s="37"/>
      <c r="K26" s="37"/>
      <c r="L26" s="113"/>
      <c r="S26" s="37"/>
      <c r="T26" s="37"/>
      <c r="U26" s="37"/>
      <c r="V26" s="37"/>
      <c r="W26" s="37"/>
      <c r="X26" s="37"/>
      <c r="Y26" s="37"/>
      <c r="Z26" s="37"/>
      <c r="AA26" s="37"/>
      <c r="AB26" s="37"/>
      <c r="AC26" s="37"/>
      <c r="AD26" s="37"/>
      <c r="AE26" s="37"/>
    </row>
    <row r="27" spans="1:31" s="8" customFormat="1" ht="16.5" customHeight="1">
      <c r="A27" s="117"/>
      <c r="B27" s="118"/>
      <c r="C27" s="117"/>
      <c r="D27" s="117"/>
      <c r="E27" s="407" t="s">
        <v>32</v>
      </c>
      <c r="F27" s="407"/>
      <c r="G27" s="407"/>
      <c r="H27" s="407"/>
      <c r="I27" s="119"/>
      <c r="J27" s="117"/>
      <c r="K27" s="117"/>
      <c r="L27" s="120"/>
      <c r="S27" s="117"/>
      <c r="T27" s="117"/>
      <c r="U27" s="117"/>
      <c r="V27" s="117"/>
      <c r="W27" s="117"/>
      <c r="X27" s="117"/>
      <c r="Y27" s="117"/>
      <c r="Z27" s="117"/>
      <c r="AA27" s="117"/>
      <c r="AB27" s="117"/>
      <c r="AC27" s="117"/>
      <c r="AD27" s="117"/>
      <c r="AE27" s="117"/>
    </row>
    <row r="28" spans="1:31" s="2" customFormat="1" ht="6.9" customHeight="1">
      <c r="A28" s="37"/>
      <c r="B28" s="42"/>
      <c r="C28" s="37"/>
      <c r="D28" s="37"/>
      <c r="E28" s="37"/>
      <c r="F28" s="37"/>
      <c r="G28" s="37"/>
      <c r="H28" s="37"/>
      <c r="I28" s="112"/>
      <c r="J28" s="37"/>
      <c r="K28" s="37"/>
      <c r="L28" s="113"/>
      <c r="S28" s="37"/>
      <c r="T28" s="37"/>
      <c r="U28" s="37"/>
      <c r="V28" s="37"/>
      <c r="W28" s="37"/>
      <c r="X28" s="37"/>
      <c r="Y28" s="37"/>
      <c r="Z28" s="37"/>
      <c r="AA28" s="37"/>
      <c r="AB28" s="37"/>
      <c r="AC28" s="37"/>
      <c r="AD28" s="37"/>
      <c r="AE28" s="37"/>
    </row>
    <row r="29" spans="1:31" s="2" customFormat="1" ht="6.9" customHeight="1">
      <c r="A29" s="37"/>
      <c r="B29" s="42"/>
      <c r="C29" s="37"/>
      <c r="D29" s="121"/>
      <c r="E29" s="121"/>
      <c r="F29" s="121"/>
      <c r="G29" s="121"/>
      <c r="H29" s="121"/>
      <c r="I29" s="122"/>
      <c r="J29" s="121"/>
      <c r="K29" s="121"/>
      <c r="L29" s="113"/>
      <c r="S29" s="37"/>
      <c r="T29" s="37"/>
      <c r="U29" s="37"/>
      <c r="V29" s="37"/>
      <c r="W29" s="37"/>
      <c r="X29" s="37"/>
      <c r="Y29" s="37"/>
      <c r="Z29" s="37"/>
      <c r="AA29" s="37"/>
      <c r="AB29" s="37"/>
      <c r="AC29" s="37"/>
      <c r="AD29" s="37"/>
      <c r="AE29" s="37"/>
    </row>
    <row r="30" spans="1:31" s="2" customFormat="1" ht="25.35" customHeight="1">
      <c r="A30" s="37"/>
      <c r="B30" s="42"/>
      <c r="C30" s="37"/>
      <c r="D30" s="123" t="s">
        <v>47</v>
      </c>
      <c r="E30" s="37"/>
      <c r="F30" s="37"/>
      <c r="G30" s="37"/>
      <c r="H30" s="37"/>
      <c r="I30" s="112"/>
      <c r="J30" s="124">
        <f>ROUND(J85, 0)</f>
        <v>0</v>
      </c>
      <c r="K30" s="37"/>
      <c r="L30" s="113"/>
      <c r="S30" s="37"/>
      <c r="T30" s="37"/>
      <c r="U30" s="37"/>
      <c r="V30" s="37"/>
      <c r="W30" s="37"/>
      <c r="X30" s="37"/>
      <c r="Y30" s="37"/>
      <c r="Z30" s="37"/>
      <c r="AA30" s="37"/>
      <c r="AB30" s="37"/>
      <c r="AC30" s="37"/>
      <c r="AD30" s="37"/>
      <c r="AE30" s="37"/>
    </row>
    <row r="31" spans="1:31" s="2" customFormat="1" ht="6.9" customHeight="1">
      <c r="A31" s="37"/>
      <c r="B31" s="42"/>
      <c r="C31" s="37"/>
      <c r="D31" s="121"/>
      <c r="E31" s="121"/>
      <c r="F31" s="121"/>
      <c r="G31" s="121"/>
      <c r="H31" s="121"/>
      <c r="I31" s="122"/>
      <c r="J31" s="121"/>
      <c r="K31" s="121"/>
      <c r="L31" s="113"/>
      <c r="S31" s="37"/>
      <c r="T31" s="37"/>
      <c r="U31" s="37"/>
      <c r="V31" s="37"/>
      <c r="W31" s="37"/>
      <c r="X31" s="37"/>
      <c r="Y31" s="37"/>
      <c r="Z31" s="37"/>
      <c r="AA31" s="37"/>
      <c r="AB31" s="37"/>
      <c r="AC31" s="37"/>
      <c r="AD31" s="37"/>
      <c r="AE31" s="37"/>
    </row>
    <row r="32" spans="1:31" s="2" customFormat="1" ht="14.4" customHeight="1">
      <c r="A32" s="37"/>
      <c r="B32" s="42"/>
      <c r="C32" s="37"/>
      <c r="D32" s="37"/>
      <c r="E32" s="37"/>
      <c r="F32" s="125" t="s">
        <v>49</v>
      </c>
      <c r="G32" s="37"/>
      <c r="H32" s="37"/>
      <c r="I32" s="126" t="s">
        <v>48</v>
      </c>
      <c r="J32" s="125" t="s">
        <v>50</v>
      </c>
      <c r="K32" s="37"/>
      <c r="L32" s="113"/>
      <c r="S32" s="37"/>
      <c r="T32" s="37"/>
      <c r="U32" s="37"/>
      <c r="V32" s="37"/>
      <c r="W32" s="37"/>
      <c r="X32" s="37"/>
      <c r="Y32" s="37"/>
      <c r="Z32" s="37"/>
      <c r="AA32" s="37"/>
      <c r="AB32" s="37"/>
      <c r="AC32" s="37"/>
      <c r="AD32" s="37"/>
      <c r="AE32" s="37"/>
    </row>
    <row r="33" spans="1:31" s="2" customFormat="1" ht="14.4" customHeight="1">
      <c r="A33" s="37"/>
      <c r="B33" s="42"/>
      <c r="C33" s="37"/>
      <c r="D33" s="127" t="s">
        <v>51</v>
      </c>
      <c r="E33" s="111" t="s">
        <v>52</v>
      </c>
      <c r="F33" s="128">
        <f>ROUND((SUM(BE85:BE112)),  0)</f>
        <v>0</v>
      </c>
      <c r="G33" s="37"/>
      <c r="H33" s="37"/>
      <c r="I33" s="129">
        <v>0.21</v>
      </c>
      <c r="J33" s="128">
        <f>ROUND(((SUM(BE85:BE112))*I33),  0)</f>
        <v>0</v>
      </c>
      <c r="K33" s="37"/>
      <c r="L33" s="113"/>
      <c r="S33" s="37"/>
      <c r="T33" s="37"/>
      <c r="U33" s="37"/>
      <c r="V33" s="37"/>
      <c r="W33" s="37"/>
      <c r="X33" s="37"/>
      <c r="Y33" s="37"/>
      <c r="Z33" s="37"/>
      <c r="AA33" s="37"/>
      <c r="AB33" s="37"/>
      <c r="AC33" s="37"/>
      <c r="AD33" s="37"/>
      <c r="AE33" s="37"/>
    </row>
    <row r="34" spans="1:31" s="2" customFormat="1" ht="14.4" customHeight="1">
      <c r="A34" s="37"/>
      <c r="B34" s="42"/>
      <c r="C34" s="37"/>
      <c r="D34" s="37"/>
      <c r="E34" s="111" t="s">
        <v>53</v>
      </c>
      <c r="F34" s="128">
        <f>ROUND((SUM(BF85:BF112)),  0)</f>
        <v>0</v>
      </c>
      <c r="G34" s="37"/>
      <c r="H34" s="37"/>
      <c r="I34" s="129">
        <v>0.15</v>
      </c>
      <c r="J34" s="128">
        <f>ROUND(((SUM(BF85:BF112))*I34),  0)</f>
        <v>0</v>
      </c>
      <c r="K34" s="37"/>
      <c r="L34" s="113"/>
      <c r="S34" s="37"/>
      <c r="T34" s="37"/>
      <c r="U34" s="37"/>
      <c r="V34" s="37"/>
      <c r="W34" s="37"/>
      <c r="X34" s="37"/>
      <c r="Y34" s="37"/>
      <c r="Z34" s="37"/>
      <c r="AA34" s="37"/>
      <c r="AB34" s="37"/>
      <c r="AC34" s="37"/>
      <c r="AD34" s="37"/>
      <c r="AE34" s="37"/>
    </row>
    <row r="35" spans="1:31" s="2" customFormat="1" ht="14.4" hidden="1" customHeight="1">
      <c r="A35" s="37"/>
      <c r="B35" s="42"/>
      <c r="C35" s="37"/>
      <c r="D35" s="37"/>
      <c r="E35" s="111" t="s">
        <v>54</v>
      </c>
      <c r="F35" s="128">
        <f>ROUND((SUM(BG85:BG112)),  0)</f>
        <v>0</v>
      </c>
      <c r="G35" s="37"/>
      <c r="H35" s="37"/>
      <c r="I35" s="129">
        <v>0.21</v>
      </c>
      <c r="J35" s="128">
        <f>0</f>
        <v>0</v>
      </c>
      <c r="K35" s="37"/>
      <c r="L35" s="113"/>
      <c r="S35" s="37"/>
      <c r="T35" s="37"/>
      <c r="U35" s="37"/>
      <c r="V35" s="37"/>
      <c r="W35" s="37"/>
      <c r="X35" s="37"/>
      <c r="Y35" s="37"/>
      <c r="Z35" s="37"/>
      <c r="AA35" s="37"/>
      <c r="AB35" s="37"/>
      <c r="AC35" s="37"/>
      <c r="AD35" s="37"/>
      <c r="AE35" s="37"/>
    </row>
    <row r="36" spans="1:31" s="2" customFormat="1" ht="14.4" hidden="1" customHeight="1">
      <c r="A36" s="37"/>
      <c r="B36" s="42"/>
      <c r="C36" s="37"/>
      <c r="D36" s="37"/>
      <c r="E36" s="111" t="s">
        <v>55</v>
      </c>
      <c r="F36" s="128">
        <f>ROUND((SUM(BH85:BH112)),  0)</f>
        <v>0</v>
      </c>
      <c r="G36" s="37"/>
      <c r="H36" s="37"/>
      <c r="I36" s="129">
        <v>0.15</v>
      </c>
      <c r="J36" s="128">
        <f>0</f>
        <v>0</v>
      </c>
      <c r="K36" s="37"/>
      <c r="L36" s="113"/>
      <c r="S36" s="37"/>
      <c r="T36" s="37"/>
      <c r="U36" s="37"/>
      <c r="V36" s="37"/>
      <c r="W36" s="37"/>
      <c r="X36" s="37"/>
      <c r="Y36" s="37"/>
      <c r="Z36" s="37"/>
      <c r="AA36" s="37"/>
      <c r="AB36" s="37"/>
      <c r="AC36" s="37"/>
      <c r="AD36" s="37"/>
      <c r="AE36" s="37"/>
    </row>
    <row r="37" spans="1:31" s="2" customFormat="1" ht="14.4" hidden="1" customHeight="1">
      <c r="A37" s="37"/>
      <c r="B37" s="42"/>
      <c r="C37" s="37"/>
      <c r="D37" s="37"/>
      <c r="E37" s="111" t="s">
        <v>56</v>
      </c>
      <c r="F37" s="128">
        <f>ROUND((SUM(BI85:BI112)),  0)</f>
        <v>0</v>
      </c>
      <c r="G37" s="37"/>
      <c r="H37" s="37"/>
      <c r="I37" s="129">
        <v>0</v>
      </c>
      <c r="J37" s="128">
        <f>0</f>
        <v>0</v>
      </c>
      <c r="K37" s="37"/>
      <c r="L37" s="113"/>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2"/>
      <c r="J38" s="37"/>
      <c r="K38" s="37"/>
      <c r="L38" s="113"/>
      <c r="S38" s="37"/>
      <c r="T38" s="37"/>
      <c r="U38" s="37"/>
      <c r="V38" s="37"/>
      <c r="W38" s="37"/>
      <c r="X38" s="37"/>
      <c r="Y38" s="37"/>
      <c r="Z38" s="37"/>
      <c r="AA38" s="37"/>
      <c r="AB38" s="37"/>
      <c r="AC38" s="37"/>
      <c r="AD38" s="37"/>
      <c r="AE38" s="37"/>
    </row>
    <row r="39" spans="1:31" s="2" customFormat="1" ht="25.35" customHeight="1">
      <c r="A39" s="37"/>
      <c r="B39" s="42"/>
      <c r="C39" s="130"/>
      <c r="D39" s="131" t="s">
        <v>57</v>
      </c>
      <c r="E39" s="132"/>
      <c r="F39" s="132"/>
      <c r="G39" s="133" t="s">
        <v>58</v>
      </c>
      <c r="H39" s="134" t="s">
        <v>59</v>
      </c>
      <c r="I39" s="135"/>
      <c r="J39" s="136">
        <f>SUM(J30:J37)</f>
        <v>0</v>
      </c>
      <c r="K39" s="137"/>
      <c r="L39" s="113"/>
      <c r="S39" s="37"/>
      <c r="T39" s="37"/>
      <c r="U39" s="37"/>
      <c r="V39" s="37"/>
      <c r="W39" s="37"/>
      <c r="X39" s="37"/>
      <c r="Y39" s="37"/>
      <c r="Z39" s="37"/>
      <c r="AA39" s="37"/>
      <c r="AB39" s="37"/>
      <c r="AC39" s="37"/>
      <c r="AD39" s="37"/>
      <c r="AE39" s="37"/>
    </row>
    <row r="40" spans="1:31" s="2" customFormat="1" ht="14.4" customHeight="1">
      <c r="A40" s="37"/>
      <c r="B40" s="138"/>
      <c r="C40" s="139"/>
      <c r="D40" s="139"/>
      <c r="E40" s="139"/>
      <c r="F40" s="139"/>
      <c r="G40" s="139"/>
      <c r="H40" s="139"/>
      <c r="I40" s="140"/>
      <c r="J40" s="139"/>
      <c r="K40" s="139"/>
      <c r="L40" s="113"/>
      <c r="S40" s="37"/>
      <c r="T40" s="37"/>
      <c r="U40" s="37"/>
      <c r="V40" s="37"/>
      <c r="W40" s="37"/>
      <c r="X40" s="37"/>
      <c r="Y40" s="37"/>
      <c r="Z40" s="37"/>
      <c r="AA40" s="37"/>
      <c r="AB40" s="37"/>
      <c r="AC40" s="37"/>
      <c r="AD40" s="37"/>
      <c r="AE40" s="37"/>
    </row>
    <row r="44" spans="1:31" s="2" customFormat="1" ht="6.9" customHeight="1">
      <c r="A44" s="37"/>
      <c r="B44" s="141"/>
      <c r="C44" s="142"/>
      <c r="D44" s="142"/>
      <c r="E44" s="142"/>
      <c r="F44" s="142"/>
      <c r="G44" s="142"/>
      <c r="H44" s="142"/>
      <c r="I44" s="143"/>
      <c r="J44" s="142"/>
      <c r="K44" s="142"/>
      <c r="L44" s="113"/>
      <c r="S44" s="37"/>
      <c r="T44" s="37"/>
      <c r="U44" s="37"/>
      <c r="V44" s="37"/>
      <c r="W44" s="37"/>
      <c r="X44" s="37"/>
      <c r="Y44" s="37"/>
      <c r="Z44" s="37"/>
      <c r="AA44" s="37"/>
      <c r="AB44" s="37"/>
      <c r="AC44" s="37"/>
      <c r="AD44" s="37"/>
      <c r="AE44" s="37"/>
    </row>
    <row r="45" spans="1:31" s="2" customFormat="1" ht="24.9" customHeight="1">
      <c r="A45" s="37"/>
      <c r="B45" s="38"/>
      <c r="C45" s="25" t="s">
        <v>115</v>
      </c>
      <c r="D45" s="39"/>
      <c r="E45" s="39"/>
      <c r="F45" s="39"/>
      <c r="G45" s="39"/>
      <c r="H45" s="39"/>
      <c r="I45" s="112"/>
      <c r="J45" s="39"/>
      <c r="K45" s="39"/>
      <c r="L45" s="113"/>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2"/>
      <c r="J46" s="39"/>
      <c r="K46" s="39"/>
      <c r="L46" s="113"/>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2"/>
      <c r="J47" s="39"/>
      <c r="K47" s="39"/>
      <c r="L47" s="113"/>
      <c r="S47" s="37"/>
      <c r="T47" s="37"/>
      <c r="U47" s="37"/>
      <c r="V47" s="37"/>
      <c r="W47" s="37"/>
      <c r="X47" s="37"/>
      <c r="Y47" s="37"/>
      <c r="Z47" s="37"/>
      <c r="AA47" s="37"/>
      <c r="AB47" s="37"/>
      <c r="AC47" s="37"/>
      <c r="AD47" s="37"/>
      <c r="AE47" s="37"/>
    </row>
    <row r="48" spans="1:31" s="2" customFormat="1" ht="16.5" customHeight="1">
      <c r="A48" s="37"/>
      <c r="B48" s="38"/>
      <c r="C48" s="39"/>
      <c r="D48" s="39"/>
      <c r="E48" s="408" t="str">
        <f>E7</f>
        <v>BENEŠOV - DOPRAVNÍ OPATŘENÍ U NÁDRAŽÍ - PRODLOUŽENÍ (KSÚS-IROP)</v>
      </c>
      <c r="F48" s="409"/>
      <c r="G48" s="409"/>
      <c r="H48" s="409"/>
      <c r="I48" s="112"/>
      <c r="J48" s="39"/>
      <c r="K48" s="39"/>
      <c r="L48" s="113"/>
      <c r="S48" s="37"/>
      <c r="T48" s="37"/>
      <c r="U48" s="37"/>
      <c r="V48" s="37"/>
      <c r="W48" s="37"/>
      <c r="X48" s="37"/>
      <c r="Y48" s="37"/>
      <c r="Z48" s="37"/>
      <c r="AA48" s="37"/>
      <c r="AB48" s="37"/>
      <c r="AC48" s="37"/>
      <c r="AD48" s="37"/>
      <c r="AE48" s="37"/>
    </row>
    <row r="49" spans="1:47" s="2" customFormat="1" ht="12" customHeight="1">
      <c r="A49" s="37"/>
      <c r="B49" s="38"/>
      <c r="C49" s="31" t="s">
        <v>113</v>
      </c>
      <c r="D49" s="39"/>
      <c r="E49" s="39"/>
      <c r="F49" s="39"/>
      <c r="G49" s="39"/>
      <c r="H49" s="39"/>
      <c r="I49" s="112"/>
      <c r="J49" s="39"/>
      <c r="K49" s="39"/>
      <c r="L49" s="113"/>
      <c r="S49" s="37"/>
      <c r="T49" s="37"/>
      <c r="U49" s="37"/>
      <c r="V49" s="37"/>
      <c r="W49" s="37"/>
      <c r="X49" s="37"/>
      <c r="Y49" s="37"/>
      <c r="Z49" s="37"/>
      <c r="AA49" s="37"/>
      <c r="AB49" s="37"/>
      <c r="AC49" s="37"/>
      <c r="AD49" s="37"/>
      <c r="AE49" s="37"/>
    </row>
    <row r="50" spans="1:47" s="2" customFormat="1" ht="16.5" customHeight="1">
      <c r="A50" s="37"/>
      <c r="B50" s="38"/>
      <c r="C50" s="39"/>
      <c r="D50" s="39"/>
      <c r="E50" s="380" t="str">
        <f>E9</f>
        <v>VON - VON - Vedlejší a ostatní náklady</v>
      </c>
      <c r="F50" s="410"/>
      <c r="G50" s="410"/>
      <c r="H50" s="410"/>
      <c r="I50" s="112"/>
      <c r="J50" s="39"/>
      <c r="K50" s="39"/>
      <c r="L50" s="113"/>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2"/>
      <c r="J51" s="39"/>
      <c r="K51" s="39"/>
      <c r="L51" s="113"/>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15" t="s">
        <v>24</v>
      </c>
      <c r="J52" s="62" t="str">
        <f>IF(J12="","",J12)</f>
        <v>25. 9. 2019</v>
      </c>
      <c r="K52" s="39"/>
      <c r="L52" s="113"/>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2"/>
      <c r="J53" s="39"/>
      <c r="K53" s="39"/>
      <c r="L53" s="113"/>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KSÚS Středočeského kraje</v>
      </c>
      <c r="G54" s="39"/>
      <c r="H54" s="39"/>
      <c r="I54" s="115" t="s">
        <v>37</v>
      </c>
      <c r="J54" s="35" t="str">
        <f>E21</f>
        <v>DOPAS s.r.o.</v>
      </c>
      <c r="K54" s="39"/>
      <c r="L54" s="113"/>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15" t="s">
        <v>41</v>
      </c>
      <c r="J55" s="35" t="str">
        <f>E24</f>
        <v>STAPO UL s.r.o.</v>
      </c>
      <c r="K55" s="39"/>
      <c r="L55" s="113"/>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2"/>
      <c r="J56" s="39"/>
      <c r="K56" s="39"/>
      <c r="L56" s="113"/>
      <c r="S56" s="37"/>
      <c r="T56" s="37"/>
      <c r="U56" s="37"/>
      <c r="V56" s="37"/>
      <c r="W56" s="37"/>
      <c r="X56" s="37"/>
      <c r="Y56" s="37"/>
      <c r="Z56" s="37"/>
      <c r="AA56" s="37"/>
      <c r="AB56" s="37"/>
      <c r="AC56" s="37"/>
      <c r="AD56" s="37"/>
      <c r="AE56" s="37"/>
    </row>
    <row r="57" spans="1:47" s="2" customFormat="1" ht="29.25" customHeight="1">
      <c r="A57" s="37"/>
      <c r="B57" s="38"/>
      <c r="C57" s="144" t="s">
        <v>116</v>
      </c>
      <c r="D57" s="145"/>
      <c r="E57" s="145"/>
      <c r="F57" s="145"/>
      <c r="G57" s="145"/>
      <c r="H57" s="145"/>
      <c r="I57" s="146"/>
      <c r="J57" s="147" t="s">
        <v>117</v>
      </c>
      <c r="K57" s="145"/>
      <c r="L57" s="113"/>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2"/>
      <c r="J58" s="39"/>
      <c r="K58" s="39"/>
      <c r="L58" s="113"/>
      <c r="S58" s="37"/>
      <c r="T58" s="37"/>
      <c r="U58" s="37"/>
      <c r="V58" s="37"/>
      <c r="W58" s="37"/>
      <c r="X58" s="37"/>
      <c r="Y58" s="37"/>
      <c r="Z58" s="37"/>
      <c r="AA58" s="37"/>
      <c r="AB58" s="37"/>
      <c r="AC58" s="37"/>
      <c r="AD58" s="37"/>
      <c r="AE58" s="37"/>
    </row>
    <row r="59" spans="1:47" s="2" customFormat="1" ht="22.8" customHeight="1">
      <c r="A59" s="37"/>
      <c r="B59" s="38"/>
      <c r="C59" s="148" t="s">
        <v>79</v>
      </c>
      <c r="D59" s="39"/>
      <c r="E59" s="39"/>
      <c r="F59" s="39"/>
      <c r="G59" s="39"/>
      <c r="H59" s="39"/>
      <c r="I59" s="112"/>
      <c r="J59" s="80">
        <f>J85</f>
        <v>0</v>
      </c>
      <c r="K59" s="39"/>
      <c r="L59" s="113"/>
      <c r="S59" s="37"/>
      <c r="T59" s="37"/>
      <c r="U59" s="37"/>
      <c r="V59" s="37"/>
      <c r="W59" s="37"/>
      <c r="X59" s="37"/>
      <c r="Y59" s="37"/>
      <c r="Z59" s="37"/>
      <c r="AA59" s="37"/>
      <c r="AB59" s="37"/>
      <c r="AC59" s="37"/>
      <c r="AD59" s="37"/>
      <c r="AE59" s="37"/>
      <c r="AU59" s="19" t="s">
        <v>118</v>
      </c>
    </row>
    <row r="60" spans="1:47" s="9" customFormat="1" ht="24.9" customHeight="1">
      <c r="B60" s="149"/>
      <c r="C60" s="150"/>
      <c r="D60" s="151" t="s">
        <v>788</v>
      </c>
      <c r="E60" s="152"/>
      <c r="F60" s="152"/>
      <c r="G60" s="152"/>
      <c r="H60" s="152"/>
      <c r="I60" s="153"/>
      <c r="J60" s="154">
        <f>J86</f>
        <v>0</v>
      </c>
      <c r="K60" s="150"/>
      <c r="L60" s="155"/>
    </row>
    <row r="61" spans="1:47" s="10" customFormat="1" ht="19.95" customHeight="1">
      <c r="B61" s="156"/>
      <c r="C61" s="157"/>
      <c r="D61" s="158" t="s">
        <v>789</v>
      </c>
      <c r="E61" s="159"/>
      <c r="F61" s="159"/>
      <c r="G61" s="159"/>
      <c r="H61" s="159"/>
      <c r="I61" s="160"/>
      <c r="J61" s="161">
        <f>J87</f>
        <v>0</v>
      </c>
      <c r="K61" s="157"/>
      <c r="L61" s="162"/>
    </row>
    <row r="62" spans="1:47" s="10" customFormat="1" ht="19.95" customHeight="1">
      <c r="B62" s="156"/>
      <c r="C62" s="157"/>
      <c r="D62" s="158" t="s">
        <v>790</v>
      </c>
      <c r="E62" s="159"/>
      <c r="F62" s="159"/>
      <c r="G62" s="159"/>
      <c r="H62" s="159"/>
      <c r="I62" s="160"/>
      <c r="J62" s="161">
        <f>J94</f>
        <v>0</v>
      </c>
      <c r="K62" s="157"/>
      <c r="L62" s="162"/>
    </row>
    <row r="63" spans="1:47" s="10" customFormat="1" ht="19.95" customHeight="1">
      <c r="B63" s="156"/>
      <c r="C63" s="157"/>
      <c r="D63" s="158" t="s">
        <v>791</v>
      </c>
      <c r="E63" s="159"/>
      <c r="F63" s="159"/>
      <c r="G63" s="159"/>
      <c r="H63" s="159"/>
      <c r="I63" s="160"/>
      <c r="J63" s="161">
        <f>J100</f>
        <v>0</v>
      </c>
      <c r="K63" s="157"/>
      <c r="L63" s="162"/>
    </row>
    <row r="64" spans="1:47" s="10" customFormat="1" ht="19.95" customHeight="1">
      <c r="B64" s="156"/>
      <c r="C64" s="157"/>
      <c r="D64" s="158" t="s">
        <v>792</v>
      </c>
      <c r="E64" s="159"/>
      <c r="F64" s="159"/>
      <c r="G64" s="159"/>
      <c r="H64" s="159"/>
      <c r="I64" s="160"/>
      <c r="J64" s="161">
        <f>J106</f>
        <v>0</v>
      </c>
      <c r="K64" s="157"/>
      <c r="L64" s="162"/>
    </row>
    <row r="65" spans="1:31" s="10" customFormat="1" ht="19.95" customHeight="1">
      <c r="B65" s="156"/>
      <c r="C65" s="157"/>
      <c r="D65" s="158" t="s">
        <v>793</v>
      </c>
      <c r="E65" s="159"/>
      <c r="F65" s="159"/>
      <c r="G65" s="159"/>
      <c r="H65" s="159"/>
      <c r="I65" s="160"/>
      <c r="J65" s="161">
        <f>J108</f>
        <v>0</v>
      </c>
      <c r="K65" s="157"/>
      <c r="L65" s="162"/>
    </row>
    <row r="66" spans="1:31" s="2" customFormat="1" ht="21.75" customHeight="1">
      <c r="A66" s="37"/>
      <c r="B66" s="38"/>
      <c r="C66" s="39"/>
      <c r="D66" s="39"/>
      <c r="E66" s="39"/>
      <c r="F66" s="39"/>
      <c r="G66" s="39"/>
      <c r="H66" s="39"/>
      <c r="I66" s="112"/>
      <c r="J66" s="39"/>
      <c r="K66" s="39"/>
      <c r="L66" s="113"/>
      <c r="S66" s="37"/>
      <c r="T66" s="37"/>
      <c r="U66" s="37"/>
      <c r="V66" s="37"/>
      <c r="W66" s="37"/>
      <c r="X66" s="37"/>
      <c r="Y66" s="37"/>
      <c r="Z66" s="37"/>
      <c r="AA66" s="37"/>
      <c r="AB66" s="37"/>
      <c r="AC66" s="37"/>
      <c r="AD66" s="37"/>
      <c r="AE66" s="37"/>
    </row>
    <row r="67" spans="1:31" s="2" customFormat="1" ht="6.9" customHeight="1">
      <c r="A67" s="37"/>
      <c r="B67" s="50"/>
      <c r="C67" s="51"/>
      <c r="D67" s="51"/>
      <c r="E67" s="51"/>
      <c r="F67" s="51"/>
      <c r="G67" s="51"/>
      <c r="H67" s="51"/>
      <c r="I67" s="140"/>
      <c r="J67" s="51"/>
      <c r="K67" s="51"/>
      <c r="L67" s="113"/>
      <c r="S67" s="37"/>
      <c r="T67" s="37"/>
      <c r="U67" s="37"/>
      <c r="V67" s="37"/>
      <c r="W67" s="37"/>
      <c r="X67" s="37"/>
      <c r="Y67" s="37"/>
      <c r="Z67" s="37"/>
      <c r="AA67" s="37"/>
      <c r="AB67" s="37"/>
      <c r="AC67" s="37"/>
      <c r="AD67" s="37"/>
      <c r="AE67" s="37"/>
    </row>
    <row r="71" spans="1:31" s="2" customFormat="1" ht="6.9" customHeight="1">
      <c r="A71" s="37"/>
      <c r="B71" s="52"/>
      <c r="C71" s="53"/>
      <c r="D71" s="53"/>
      <c r="E71" s="53"/>
      <c r="F71" s="53"/>
      <c r="G71" s="53"/>
      <c r="H71" s="53"/>
      <c r="I71" s="143"/>
      <c r="J71" s="53"/>
      <c r="K71" s="53"/>
      <c r="L71" s="113"/>
      <c r="S71" s="37"/>
      <c r="T71" s="37"/>
      <c r="U71" s="37"/>
      <c r="V71" s="37"/>
      <c r="W71" s="37"/>
      <c r="X71" s="37"/>
      <c r="Y71" s="37"/>
      <c r="Z71" s="37"/>
      <c r="AA71" s="37"/>
      <c r="AB71" s="37"/>
      <c r="AC71" s="37"/>
      <c r="AD71" s="37"/>
      <c r="AE71" s="37"/>
    </row>
    <row r="72" spans="1:31" s="2" customFormat="1" ht="24.9" customHeight="1">
      <c r="A72" s="37"/>
      <c r="B72" s="38"/>
      <c r="C72" s="25" t="s">
        <v>131</v>
      </c>
      <c r="D72" s="39"/>
      <c r="E72" s="39"/>
      <c r="F72" s="39"/>
      <c r="G72" s="39"/>
      <c r="H72" s="39"/>
      <c r="I72" s="112"/>
      <c r="J72" s="39"/>
      <c r="K72" s="39"/>
      <c r="L72" s="113"/>
      <c r="S72" s="37"/>
      <c r="T72" s="37"/>
      <c r="U72" s="37"/>
      <c r="V72" s="37"/>
      <c r="W72" s="37"/>
      <c r="X72" s="37"/>
      <c r="Y72" s="37"/>
      <c r="Z72" s="37"/>
      <c r="AA72" s="37"/>
      <c r="AB72" s="37"/>
      <c r="AC72" s="37"/>
      <c r="AD72" s="37"/>
      <c r="AE72" s="37"/>
    </row>
    <row r="73" spans="1:31" s="2" customFormat="1" ht="6.9" customHeight="1">
      <c r="A73" s="37"/>
      <c r="B73" s="38"/>
      <c r="C73" s="39"/>
      <c r="D73" s="39"/>
      <c r="E73" s="39"/>
      <c r="F73" s="39"/>
      <c r="G73" s="39"/>
      <c r="H73" s="39"/>
      <c r="I73" s="112"/>
      <c r="J73" s="39"/>
      <c r="K73" s="39"/>
      <c r="L73" s="113"/>
      <c r="S73" s="37"/>
      <c r="T73" s="37"/>
      <c r="U73" s="37"/>
      <c r="V73" s="37"/>
      <c r="W73" s="37"/>
      <c r="X73" s="37"/>
      <c r="Y73" s="37"/>
      <c r="Z73" s="37"/>
      <c r="AA73" s="37"/>
      <c r="AB73" s="37"/>
      <c r="AC73" s="37"/>
      <c r="AD73" s="37"/>
      <c r="AE73" s="37"/>
    </row>
    <row r="74" spans="1:31" s="2" customFormat="1" ht="12" customHeight="1">
      <c r="A74" s="37"/>
      <c r="B74" s="38"/>
      <c r="C74" s="31" t="s">
        <v>16</v>
      </c>
      <c r="D74" s="39"/>
      <c r="E74" s="39"/>
      <c r="F74" s="39"/>
      <c r="G74" s="39"/>
      <c r="H74" s="39"/>
      <c r="I74" s="112"/>
      <c r="J74" s="39"/>
      <c r="K74" s="39"/>
      <c r="L74" s="113"/>
      <c r="S74" s="37"/>
      <c r="T74" s="37"/>
      <c r="U74" s="37"/>
      <c r="V74" s="37"/>
      <c r="W74" s="37"/>
      <c r="X74" s="37"/>
      <c r="Y74" s="37"/>
      <c r="Z74" s="37"/>
      <c r="AA74" s="37"/>
      <c r="AB74" s="37"/>
      <c r="AC74" s="37"/>
      <c r="AD74" s="37"/>
      <c r="AE74" s="37"/>
    </row>
    <row r="75" spans="1:31" s="2" customFormat="1" ht="16.5" customHeight="1">
      <c r="A75" s="37"/>
      <c r="B75" s="38"/>
      <c r="C75" s="39"/>
      <c r="D75" s="39"/>
      <c r="E75" s="408" t="str">
        <f>E7</f>
        <v>BENEŠOV - DOPRAVNÍ OPATŘENÍ U NÁDRAŽÍ - PRODLOUŽENÍ (KSÚS-IROP)</v>
      </c>
      <c r="F75" s="409"/>
      <c r="G75" s="409"/>
      <c r="H75" s="409"/>
      <c r="I75" s="112"/>
      <c r="J75" s="39"/>
      <c r="K75" s="39"/>
      <c r="L75" s="113"/>
      <c r="S75" s="37"/>
      <c r="T75" s="37"/>
      <c r="U75" s="37"/>
      <c r="V75" s="37"/>
      <c r="W75" s="37"/>
      <c r="X75" s="37"/>
      <c r="Y75" s="37"/>
      <c r="Z75" s="37"/>
      <c r="AA75" s="37"/>
      <c r="AB75" s="37"/>
      <c r="AC75" s="37"/>
      <c r="AD75" s="37"/>
      <c r="AE75" s="37"/>
    </row>
    <row r="76" spans="1:31" s="2" customFormat="1" ht="12" customHeight="1">
      <c r="A76" s="37"/>
      <c r="B76" s="38"/>
      <c r="C76" s="31" t="s">
        <v>113</v>
      </c>
      <c r="D76" s="39"/>
      <c r="E76" s="39"/>
      <c r="F76" s="39"/>
      <c r="G76" s="39"/>
      <c r="H76" s="39"/>
      <c r="I76" s="112"/>
      <c r="J76" s="39"/>
      <c r="K76" s="39"/>
      <c r="L76" s="113"/>
      <c r="S76" s="37"/>
      <c r="T76" s="37"/>
      <c r="U76" s="37"/>
      <c r="V76" s="37"/>
      <c r="W76" s="37"/>
      <c r="X76" s="37"/>
      <c r="Y76" s="37"/>
      <c r="Z76" s="37"/>
      <c r="AA76" s="37"/>
      <c r="AB76" s="37"/>
      <c r="AC76" s="37"/>
      <c r="AD76" s="37"/>
      <c r="AE76" s="37"/>
    </row>
    <row r="77" spans="1:31" s="2" customFormat="1" ht="16.5" customHeight="1">
      <c r="A77" s="37"/>
      <c r="B77" s="38"/>
      <c r="C77" s="39"/>
      <c r="D77" s="39"/>
      <c r="E77" s="380" t="str">
        <f>E9</f>
        <v>VON - VON - Vedlejší a ostatní náklady</v>
      </c>
      <c r="F77" s="410"/>
      <c r="G77" s="410"/>
      <c r="H77" s="410"/>
      <c r="I77" s="112"/>
      <c r="J77" s="39"/>
      <c r="K77" s="39"/>
      <c r="L77" s="113"/>
      <c r="S77" s="37"/>
      <c r="T77" s="37"/>
      <c r="U77" s="37"/>
      <c r="V77" s="37"/>
      <c r="W77" s="37"/>
      <c r="X77" s="37"/>
      <c r="Y77" s="37"/>
      <c r="Z77" s="37"/>
      <c r="AA77" s="37"/>
      <c r="AB77" s="37"/>
      <c r="AC77" s="37"/>
      <c r="AD77" s="37"/>
      <c r="AE77" s="37"/>
    </row>
    <row r="78" spans="1:31" s="2" customFormat="1" ht="6.9" customHeight="1">
      <c r="A78" s="37"/>
      <c r="B78" s="38"/>
      <c r="C78" s="39"/>
      <c r="D78" s="39"/>
      <c r="E78" s="39"/>
      <c r="F78" s="39"/>
      <c r="G78" s="39"/>
      <c r="H78" s="39"/>
      <c r="I78" s="112"/>
      <c r="J78" s="39"/>
      <c r="K78" s="39"/>
      <c r="L78" s="113"/>
      <c r="S78" s="37"/>
      <c r="T78" s="37"/>
      <c r="U78" s="37"/>
      <c r="V78" s="37"/>
      <c r="W78" s="37"/>
      <c r="X78" s="37"/>
      <c r="Y78" s="37"/>
      <c r="Z78" s="37"/>
      <c r="AA78" s="37"/>
      <c r="AB78" s="37"/>
      <c r="AC78" s="37"/>
      <c r="AD78" s="37"/>
      <c r="AE78" s="37"/>
    </row>
    <row r="79" spans="1:31" s="2" customFormat="1" ht="12" customHeight="1">
      <c r="A79" s="37"/>
      <c r="B79" s="38"/>
      <c r="C79" s="31" t="s">
        <v>22</v>
      </c>
      <c r="D79" s="39"/>
      <c r="E79" s="39"/>
      <c r="F79" s="29" t="str">
        <f>F12</f>
        <v>Benešov</v>
      </c>
      <c r="G79" s="39"/>
      <c r="H79" s="39"/>
      <c r="I79" s="115" t="s">
        <v>24</v>
      </c>
      <c r="J79" s="62" t="str">
        <f>IF(J12="","",J12)</f>
        <v>25. 9. 2019</v>
      </c>
      <c r="K79" s="39"/>
      <c r="L79" s="113"/>
      <c r="S79" s="37"/>
      <c r="T79" s="37"/>
      <c r="U79" s="37"/>
      <c r="V79" s="37"/>
      <c r="W79" s="37"/>
      <c r="X79" s="37"/>
      <c r="Y79" s="37"/>
      <c r="Z79" s="37"/>
      <c r="AA79" s="37"/>
      <c r="AB79" s="37"/>
      <c r="AC79" s="37"/>
      <c r="AD79" s="37"/>
      <c r="AE79" s="37"/>
    </row>
    <row r="80" spans="1:31" s="2" customFormat="1" ht="6.9" customHeight="1">
      <c r="A80" s="37"/>
      <c r="B80" s="38"/>
      <c r="C80" s="39"/>
      <c r="D80" s="39"/>
      <c r="E80" s="39"/>
      <c r="F80" s="39"/>
      <c r="G80" s="39"/>
      <c r="H80" s="39"/>
      <c r="I80" s="112"/>
      <c r="J80" s="39"/>
      <c r="K80" s="39"/>
      <c r="L80" s="113"/>
      <c r="S80" s="37"/>
      <c r="T80" s="37"/>
      <c r="U80" s="37"/>
      <c r="V80" s="37"/>
      <c r="W80" s="37"/>
      <c r="X80" s="37"/>
      <c r="Y80" s="37"/>
      <c r="Z80" s="37"/>
      <c r="AA80" s="37"/>
      <c r="AB80" s="37"/>
      <c r="AC80" s="37"/>
      <c r="AD80" s="37"/>
      <c r="AE80" s="37"/>
    </row>
    <row r="81" spans="1:65" s="2" customFormat="1" ht="15.15" customHeight="1">
      <c r="A81" s="37"/>
      <c r="B81" s="38"/>
      <c r="C81" s="31" t="s">
        <v>30</v>
      </c>
      <c r="D81" s="39"/>
      <c r="E81" s="39"/>
      <c r="F81" s="29" t="str">
        <f>E15</f>
        <v>KSÚS Středočeského kraje</v>
      </c>
      <c r="G81" s="39"/>
      <c r="H81" s="39"/>
      <c r="I81" s="115" t="s">
        <v>37</v>
      </c>
      <c r="J81" s="35" t="str">
        <f>E21</f>
        <v>DOPAS s.r.o.</v>
      </c>
      <c r="K81" s="39"/>
      <c r="L81" s="113"/>
      <c r="S81" s="37"/>
      <c r="T81" s="37"/>
      <c r="U81" s="37"/>
      <c r="V81" s="37"/>
      <c r="W81" s="37"/>
      <c r="X81" s="37"/>
      <c r="Y81" s="37"/>
      <c r="Z81" s="37"/>
      <c r="AA81" s="37"/>
      <c r="AB81" s="37"/>
      <c r="AC81" s="37"/>
      <c r="AD81" s="37"/>
      <c r="AE81" s="37"/>
    </row>
    <row r="82" spans="1:65" s="2" customFormat="1" ht="15.15" customHeight="1">
      <c r="A82" s="37"/>
      <c r="B82" s="38"/>
      <c r="C82" s="31" t="s">
        <v>35</v>
      </c>
      <c r="D82" s="39"/>
      <c r="E82" s="39"/>
      <c r="F82" s="29" t="str">
        <f>IF(E18="","",E18)</f>
        <v>Vyplň údaj</v>
      </c>
      <c r="G82" s="39"/>
      <c r="H82" s="39"/>
      <c r="I82" s="115" t="s">
        <v>41</v>
      </c>
      <c r="J82" s="35" t="str">
        <f>E24</f>
        <v>STAPO UL s.r.o.</v>
      </c>
      <c r="K82" s="39"/>
      <c r="L82" s="113"/>
      <c r="S82" s="37"/>
      <c r="T82" s="37"/>
      <c r="U82" s="37"/>
      <c r="V82" s="37"/>
      <c r="W82" s="37"/>
      <c r="X82" s="37"/>
      <c r="Y82" s="37"/>
      <c r="Z82" s="37"/>
      <c r="AA82" s="37"/>
      <c r="AB82" s="37"/>
      <c r="AC82" s="37"/>
      <c r="AD82" s="37"/>
      <c r="AE82" s="37"/>
    </row>
    <row r="83" spans="1:65" s="2" customFormat="1" ht="10.35" customHeight="1">
      <c r="A83" s="37"/>
      <c r="B83" s="38"/>
      <c r="C83" s="39"/>
      <c r="D83" s="39"/>
      <c r="E83" s="39"/>
      <c r="F83" s="39"/>
      <c r="G83" s="39"/>
      <c r="H83" s="39"/>
      <c r="I83" s="112"/>
      <c r="J83" s="39"/>
      <c r="K83" s="39"/>
      <c r="L83" s="113"/>
      <c r="S83" s="37"/>
      <c r="T83" s="37"/>
      <c r="U83" s="37"/>
      <c r="V83" s="37"/>
      <c r="W83" s="37"/>
      <c r="X83" s="37"/>
      <c r="Y83" s="37"/>
      <c r="Z83" s="37"/>
      <c r="AA83" s="37"/>
      <c r="AB83" s="37"/>
      <c r="AC83" s="37"/>
      <c r="AD83" s="37"/>
      <c r="AE83" s="37"/>
    </row>
    <row r="84" spans="1:65" s="11" customFormat="1" ht="29.25" customHeight="1">
      <c r="A84" s="163"/>
      <c r="B84" s="164"/>
      <c r="C84" s="165" t="s">
        <v>132</v>
      </c>
      <c r="D84" s="166" t="s">
        <v>66</v>
      </c>
      <c r="E84" s="166" t="s">
        <v>62</v>
      </c>
      <c r="F84" s="166" t="s">
        <v>63</v>
      </c>
      <c r="G84" s="166" t="s">
        <v>133</v>
      </c>
      <c r="H84" s="166" t="s">
        <v>134</v>
      </c>
      <c r="I84" s="167" t="s">
        <v>135</v>
      </c>
      <c r="J84" s="166" t="s">
        <v>117</v>
      </c>
      <c r="K84" s="168" t="s">
        <v>136</v>
      </c>
      <c r="L84" s="169"/>
      <c r="M84" s="71" t="s">
        <v>32</v>
      </c>
      <c r="N84" s="72" t="s">
        <v>51</v>
      </c>
      <c r="O84" s="72" t="s">
        <v>137</v>
      </c>
      <c r="P84" s="72" t="s">
        <v>138</v>
      </c>
      <c r="Q84" s="72" t="s">
        <v>139</v>
      </c>
      <c r="R84" s="72" t="s">
        <v>140</v>
      </c>
      <c r="S84" s="72" t="s">
        <v>141</v>
      </c>
      <c r="T84" s="73" t="s">
        <v>142</v>
      </c>
      <c r="U84" s="163"/>
      <c r="V84" s="163"/>
      <c r="W84" s="163"/>
      <c r="X84" s="163"/>
      <c r="Y84" s="163"/>
      <c r="Z84" s="163"/>
      <c r="AA84" s="163"/>
      <c r="AB84" s="163"/>
      <c r="AC84" s="163"/>
      <c r="AD84" s="163"/>
      <c r="AE84" s="163"/>
    </row>
    <row r="85" spans="1:65" s="2" customFormat="1" ht="22.8" customHeight="1">
      <c r="A85" s="37"/>
      <c r="B85" s="38"/>
      <c r="C85" s="78" t="s">
        <v>143</v>
      </c>
      <c r="D85" s="39"/>
      <c r="E85" s="39"/>
      <c r="F85" s="39"/>
      <c r="G85" s="39"/>
      <c r="H85" s="39"/>
      <c r="I85" s="112"/>
      <c r="J85" s="170">
        <f>BK85</f>
        <v>0</v>
      </c>
      <c r="K85" s="39"/>
      <c r="L85" s="42"/>
      <c r="M85" s="74"/>
      <c r="N85" s="171"/>
      <c r="O85" s="75"/>
      <c r="P85" s="172">
        <f>P86</f>
        <v>0</v>
      </c>
      <c r="Q85" s="75"/>
      <c r="R85" s="172">
        <f>R86</f>
        <v>0</v>
      </c>
      <c r="S85" s="75"/>
      <c r="T85" s="173">
        <f>T86</f>
        <v>0</v>
      </c>
      <c r="U85" s="37"/>
      <c r="V85" s="37"/>
      <c r="W85" s="37"/>
      <c r="X85" s="37"/>
      <c r="Y85" s="37"/>
      <c r="Z85" s="37"/>
      <c r="AA85" s="37"/>
      <c r="AB85" s="37"/>
      <c r="AC85" s="37"/>
      <c r="AD85" s="37"/>
      <c r="AE85" s="37"/>
      <c r="AT85" s="19" t="s">
        <v>80</v>
      </c>
      <c r="AU85" s="19" t="s">
        <v>118</v>
      </c>
      <c r="BK85" s="174">
        <f>BK86</f>
        <v>0</v>
      </c>
    </row>
    <row r="86" spans="1:65" s="12" customFormat="1" ht="25.95" customHeight="1">
      <c r="B86" s="175"/>
      <c r="C86" s="176"/>
      <c r="D86" s="177" t="s">
        <v>80</v>
      </c>
      <c r="E86" s="178" t="s">
        <v>794</v>
      </c>
      <c r="F86" s="178" t="s">
        <v>795</v>
      </c>
      <c r="G86" s="176"/>
      <c r="H86" s="176"/>
      <c r="I86" s="179"/>
      <c r="J86" s="180">
        <f>BK86</f>
        <v>0</v>
      </c>
      <c r="K86" s="176"/>
      <c r="L86" s="181"/>
      <c r="M86" s="182"/>
      <c r="N86" s="183"/>
      <c r="O86" s="183"/>
      <c r="P86" s="184">
        <f>P87+P94+P100+P106+P108</f>
        <v>0</v>
      </c>
      <c r="Q86" s="183"/>
      <c r="R86" s="184">
        <f>R87+R94+R100+R106+R108</f>
        <v>0</v>
      </c>
      <c r="S86" s="183"/>
      <c r="T86" s="185">
        <f>T87+T94+T100+T106+T108</f>
        <v>0</v>
      </c>
      <c r="AR86" s="186" t="s">
        <v>175</v>
      </c>
      <c r="AT86" s="187" t="s">
        <v>80</v>
      </c>
      <c r="AU86" s="187" t="s">
        <v>81</v>
      </c>
      <c r="AY86" s="186" t="s">
        <v>146</v>
      </c>
      <c r="BK86" s="188">
        <f>BK87+BK94+BK100+BK106+BK108</f>
        <v>0</v>
      </c>
    </row>
    <row r="87" spans="1:65" s="12" customFormat="1" ht="22.8" customHeight="1">
      <c r="B87" s="175"/>
      <c r="C87" s="176"/>
      <c r="D87" s="177" t="s">
        <v>80</v>
      </c>
      <c r="E87" s="189" t="s">
        <v>796</v>
      </c>
      <c r="F87" s="189" t="s">
        <v>797</v>
      </c>
      <c r="G87" s="176"/>
      <c r="H87" s="176"/>
      <c r="I87" s="179"/>
      <c r="J87" s="190">
        <f>BK87</f>
        <v>0</v>
      </c>
      <c r="K87" s="176"/>
      <c r="L87" s="181"/>
      <c r="M87" s="182"/>
      <c r="N87" s="183"/>
      <c r="O87" s="183"/>
      <c r="P87" s="184">
        <f>SUM(P88:P93)</f>
        <v>0</v>
      </c>
      <c r="Q87" s="183"/>
      <c r="R87" s="184">
        <f>SUM(R88:R93)</f>
        <v>0</v>
      </c>
      <c r="S87" s="183"/>
      <c r="T87" s="185">
        <f>SUM(T88:T93)</f>
        <v>0</v>
      </c>
      <c r="AR87" s="186" t="s">
        <v>175</v>
      </c>
      <c r="AT87" s="187" t="s">
        <v>80</v>
      </c>
      <c r="AU87" s="187" t="s">
        <v>40</v>
      </c>
      <c r="AY87" s="186" t="s">
        <v>146</v>
      </c>
      <c r="BK87" s="188">
        <f>SUM(BK88:BK93)</f>
        <v>0</v>
      </c>
    </row>
    <row r="88" spans="1:65" s="2" customFormat="1" ht="33" customHeight="1">
      <c r="A88" s="37"/>
      <c r="B88" s="38"/>
      <c r="C88" s="191" t="s">
        <v>40</v>
      </c>
      <c r="D88" s="191" t="s">
        <v>148</v>
      </c>
      <c r="E88" s="192" t="s">
        <v>798</v>
      </c>
      <c r="F88" s="193" t="s">
        <v>799</v>
      </c>
      <c r="G88" s="194" t="s">
        <v>800</v>
      </c>
      <c r="H88" s="195">
        <v>1</v>
      </c>
      <c r="I88" s="196"/>
      <c r="J88" s="197">
        <f t="shared" ref="J88:J93" si="0">ROUND(I88*H88,2)</f>
        <v>0</v>
      </c>
      <c r="K88" s="193" t="s">
        <v>151</v>
      </c>
      <c r="L88" s="42"/>
      <c r="M88" s="198" t="s">
        <v>32</v>
      </c>
      <c r="N88" s="199" t="s">
        <v>52</v>
      </c>
      <c r="O88" s="67"/>
      <c r="P88" s="200">
        <f t="shared" ref="P88:P93" si="1">O88*H88</f>
        <v>0</v>
      </c>
      <c r="Q88" s="200">
        <v>0</v>
      </c>
      <c r="R88" s="200">
        <f t="shared" ref="R88:R93" si="2">Q88*H88</f>
        <v>0</v>
      </c>
      <c r="S88" s="200">
        <v>0</v>
      </c>
      <c r="T88" s="201">
        <f t="shared" ref="T88:T93" si="3">S88*H88</f>
        <v>0</v>
      </c>
      <c r="U88" s="37"/>
      <c r="V88" s="37"/>
      <c r="W88" s="37"/>
      <c r="X88" s="37"/>
      <c r="Y88" s="37"/>
      <c r="Z88" s="37"/>
      <c r="AA88" s="37"/>
      <c r="AB88" s="37"/>
      <c r="AC88" s="37"/>
      <c r="AD88" s="37"/>
      <c r="AE88" s="37"/>
      <c r="AR88" s="202" t="s">
        <v>801</v>
      </c>
      <c r="AT88" s="202" t="s">
        <v>148</v>
      </c>
      <c r="AU88" s="202" t="s">
        <v>90</v>
      </c>
      <c r="AY88" s="19" t="s">
        <v>146</v>
      </c>
      <c r="BE88" s="203">
        <f t="shared" ref="BE88:BE93" si="4">IF(N88="základní",J88,0)</f>
        <v>0</v>
      </c>
      <c r="BF88" s="203">
        <f t="shared" ref="BF88:BF93" si="5">IF(N88="snížená",J88,0)</f>
        <v>0</v>
      </c>
      <c r="BG88" s="203">
        <f t="shared" ref="BG88:BG93" si="6">IF(N88="zákl. přenesená",J88,0)</f>
        <v>0</v>
      </c>
      <c r="BH88" s="203">
        <f t="shared" ref="BH88:BH93" si="7">IF(N88="sníž. přenesená",J88,0)</f>
        <v>0</v>
      </c>
      <c r="BI88" s="203">
        <f t="shared" ref="BI88:BI93" si="8">IF(N88="nulová",J88,0)</f>
        <v>0</v>
      </c>
      <c r="BJ88" s="19" t="s">
        <v>40</v>
      </c>
      <c r="BK88" s="203">
        <f t="shared" ref="BK88:BK93" si="9">ROUND(I88*H88,2)</f>
        <v>0</v>
      </c>
      <c r="BL88" s="19" t="s">
        <v>801</v>
      </c>
      <c r="BM88" s="202" t="s">
        <v>802</v>
      </c>
    </row>
    <row r="89" spans="1:65" s="2" customFormat="1" ht="16.5" customHeight="1">
      <c r="A89" s="37"/>
      <c r="B89" s="38"/>
      <c r="C89" s="191" t="s">
        <v>90</v>
      </c>
      <c r="D89" s="191" t="s">
        <v>148</v>
      </c>
      <c r="E89" s="192" t="s">
        <v>803</v>
      </c>
      <c r="F89" s="193" t="s">
        <v>804</v>
      </c>
      <c r="G89" s="194" t="s">
        <v>800</v>
      </c>
      <c r="H89" s="195">
        <v>1</v>
      </c>
      <c r="I89" s="196"/>
      <c r="J89" s="197">
        <f t="shared" si="0"/>
        <v>0</v>
      </c>
      <c r="K89" s="193" t="s">
        <v>151</v>
      </c>
      <c r="L89" s="42"/>
      <c r="M89" s="198" t="s">
        <v>32</v>
      </c>
      <c r="N89" s="199" t="s">
        <v>52</v>
      </c>
      <c r="O89" s="67"/>
      <c r="P89" s="200">
        <f t="shared" si="1"/>
        <v>0</v>
      </c>
      <c r="Q89" s="200">
        <v>0</v>
      </c>
      <c r="R89" s="200">
        <f t="shared" si="2"/>
        <v>0</v>
      </c>
      <c r="S89" s="200">
        <v>0</v>
      </c>
      <c r="T89" s="201">
        <f t="shared" si="3"/>
        <v>0</v>
      </c>
      <c r="U89" s="37"/>
      <c r="V89" s="37"/>
      <c r="W89" s="37"/>
      <c r="X89" s="37"/>
      <c r="Y89" s="37"/>
      <c r="Z89" s="37"/>
      <c r="AA89" s="37"/>
      <c r="AB89" s="37"/>
      <c r="AC89" s="37"/>
      <c r="AD89" s="37"/>
      <c r="AE89" s="37"/>
      <c r="AR89" s="202" t="s">
        <v>801</v>
      </c>
      <c r="AT89" s="202" t="s">
        <v>148</v>
      </c>
      <c r="AU89" s="202" t="s">
        <v>90</v>
      </c>
      <c r="AY89" s="19" t="s">
        <v>146</v>
      </c>
      <c r="BE89" s="203">
        <f t="shared" si="4"/>
        <v>0</v>
      </c>
      <c r="BF89" s="203">
        <f t="shared" si="5"/>
        <v>0</v>
      </c>
      <c r="BG89" s="203">
        <f t="shared" si="6"/>
        <v>0</v>
      </c>
      <c r="BH89" s="203">
        <f t="shared" si="7"/>
        <v>0</v>
      </c>
      <c r="BI89" s="203">
        <f t="shared" si="8"/>
        <v>0</v>
      </c>
      <c r="BJ89" s="19" t="s">
        <v>40</v>
      </c>
      <c r="BK89" s="203">
        <f t="shared" si="9"/>
        <v>0</v>
      </c>
      <c r="BL89" s="19" t="s">
        <v>801</v>
      </c>
      <c r="BM89" s="202" t="s">
        <v>805</v>
      </c>
    </row>
    <row r="90" spans="1:65" s="2" customFormat="1" ht="33" customHeight="1">
      <c r="A90" s="37"/>
      <c r="B90" s="38"/>
      <c r="C90" s="191" t="s">
        <v>98</v>
      </c>
      <c r="D90" s="191" t="s">
        <v>148</v>
      </c>
      <c r="E90" s="192" t="s">
        <v>806</v>
      </c>
      <c r="F90" s="193" t="s">
        <v>807</v>
      </c>
      <c r="G90" s="194" t="s">
        <v>800</v>
      </c>
      <c r="H90" s="195">
        <v>1</v>
      </c>
      <c r="I90" s="196"/>
      <c r="J90" s="197">
        <f t="shared" si="0"/>
        <v>0</v>
      </c>
      <c r="K90" s="193" t="s">
        <v>151</v>
      </c>
      <c r="L90" s="42"/>
      <c r="M90" s="198" t="s">
        <v>32</v>
      </c>
      <c r="N90" s="199" t="s">
        <v>52</v>
      </c>
      <c r="O90" s="67"/>
      <c r="P90" s="200">
        <f t="shared" si="1"/>
        <v>0</v>
      </c>
      <c r="Q90" s="200">
        <v>0</v>
      </c>
      <c r="R90" s="200">
        <f t="shared" si="2"/>
        <v>0</v>
      </c>
      <c r="S90" s="200">
        <v>0</v>
      </c>
      <c r="T90" s="201">
        <f t="shared" si="3"/>
        <v>0</v>
      </c>
      <c r="U90" s="37"/>
      <c r="V90" s="37"/>
      <c r="W90" s="37"/>
      <c r="X90" s="37"/>
      <c r="Y90" s="37"/>
      <c r="Z90" s="37"/>
      <c r="AA90" s="37"/>
      <c r="AB90" s="37"/>
      <c r="AC90" s="37"/>
      <c r="AD90" s="37"/>
      <c r="AE90" s="37"/>
      <c r="AR90" s="202" t="s">
        <v>801</v>
      </c>
      <c r="AT90" s="202" t="s">
        <v>148</v>
      </c>
      <c r="AU90" s="202" t="s">
        <v>90</v>
      </c>
      <c r="AY90" s="19" t="s">
        <v>146</v>
      </c>
      <c r="BE90" s="203">
        <f t="shared" si="4"/>
        <v>0</v>
      </c>
      <c r="BF90" s="203">
        <f t="shared" si="5"/>
        <v>0</v>
      </c>
      <c r="BG90" s="203">
        <f t="shared" si="6"/>
        <v>0</v>
      </c>
      <c r="BH90" s="203">
        <f t="shared" si="7"/>
        <v>0</v>
      </c>
      <c r="BI90" s="203">
        <f t="shared" si="8"/>
        <v>0</v>
      </c>
      <c r="BJ90" s="19" t="s">
        <v>40</v>
      </c>
      <c r="BK90" s="203">
        <f t="shared" si="9"/>
        <v>0</v>
      </c>
      <c r="BL90" s="19" t="s">
        <v>801</v>
      </c>
      <c r="BM90" s="202" t="s">
        <v>808</v>
      </c>
    </row>
    <row r="91" spans="1:65" s="2" customFormat="1" ht="21.75" customHeight="1">
      <c r="A91" s="37"/>
      <c r="B91" s="38"/>
      <c r="C91" s="191" t="s">
        <v>152</v>
      </c>
      <c r="D91" s="191" t="s">
        <v>148</v>
      </c>
      <c r="E91" s="192" t="s">
        <v>809</v>
      </c>
      <c r="F91" s="193" t="s">
        <v>810</v>
      </c>
      <c r="G91" s="194" t="s">
        <v>800</v>
      </c>
      <c r="H91" s="195">
        <v>1</v>
      </c>
      <c r="I91" s="196"/>
      <c r="J91" s="197">
        <f t="shared" si="0"/>
        <v>0</v>
      </c>
      <c r="K91" s="193" t="s">
        <v>151</v>
      </c>
      <c r="L91" s="42"/>
      <c r="M91" s="198" t="s">
        <v>32</v>
      </c>
      <c r="N91" s="199" t="s">
        <v>52</v>
      </c>
      <c r="O91" s="67"/>
      <c r="P91" s="200">
        <f t="shared" si="1"/>
        <v>0</v>
      </c>
      <c r="Q91" s="200">
        <v>0</v>
      </c>
      <c r="R91" s="200">
        <f t="shared" si="2"/>
        <v>0</v>
      </c>
      <c r="S91" s="200">
        <v>0</v>
      </c>
      <c r="T91" s="201">
        <f t="shared" si="3"/>
        <v>0</v>
      </c>
      <c r="U91" s="37"/>
      <c r="V91" s="37"/>
      <c r="W91" s="37"/>
      <c r="X91" s="37"/>
      <c r="Y91" s="37"/>
      <c r="Z91" s="37"/>
      <c r="AA91" s="37"/>
      <c r="AB91" s="37"/>
      <c r="AC91" s="37"/>
      <c r="AD91" s="37"/>
      <c r="AE91" s="37"/>
      <c r="AR91" s="202" t="s">
        <v>801</v>
      </c>
      <c r="AT91" s="202" t="s">
        <v>148</v>
      </c>
      <c r="AU91" s="202" t="s">
        <v>90</v>
      </c>
      <c r="AY91" s="19" t="s">
        <v>146</v>
      </c>
      <c r="BE91" s="203">
        <f t="shared" si="4"/>
        <v>0</v>
      </c>
      <c r="BF91" s="203">
        <f t="shared" si="5"/>
        <v>0</v>
      </c>
      <c r="BG91" s="203">
        <f t="shared" si="6"/>
        <v>0</v>
      </c>
      <c r="BH91" s="203">
        <f t="shared" si="7"/>
        <v>0</v>
      </c>
      <c r="BI91" s="203">
        <f t="shared" si="8"/>
        <v>0</v>
      </c>
      <c r="BJ91" s="19" t="s">
        <v>40</v>
      </c>
      <c r="BK91" s="203">
        <f t="shared" si="9"/>
        <v>0</v>
      </c>
      <c r="BL91" s="19" t="s">
        <v>801</v>
      </c>
      <c r="BM91" s="202" t="s">
        <v>811</v>
      </c>
    </row>
    <row r="92" spans="1:65" s="2" customFormat="1" ht="33" customHeight="1">
      <c r="A92" s="37"/>
      <c r="B92" s="38"/>
      <c r="C92" s="191" t="s">
        <v>175</v>
      </c>
      <c r="D92" s="191" t="s">
        <v>148</v>
      </c>
      <c r="E92" s="192" t="s">
        <v>812</v>
      </c>
      <c r="F92" s="193" t="s">
        <v>813</v>
      </c>
      <c r="G92" s="194" t="s">
        <v>800</v>
      </c>
      <c r="H92" s="195">
        <v>1</v>
      </c>
      <c r="I92" s="196"/>
      <c r="J92" s="197">
        <f t="shared" si="0"/>
        <v>0</v>
      </c>
      <c r="K92" s="193" t="s">
        <v>151</v>
      </c>
      <c r="L92" s="42"/>
      <c r="M92" s="198" t="s">
        <v>32</v>
      </c>
      <c r="N92" s="199" t="s">
        <v>52</v>
      </c>
      <c r="O92" s="67"/>
      <c r="P92" s="200">
        <f t="shared" si="1"/>
        <v>0</v>
      </c>
      <c r="Q92" s="200">
        <v>0</v>
      </c>
      <c r="R92" s="200">
        <f t="shared" si="2"/>
        <v>0</v>
      </c>
      <c r="S92" s="200">
        <v>0</v>
      </c>
      <c r="T92" s="201">
        <f t="shared" si="3"/>
        <v>0</v>
      </c>
      <c r="U92" s="37"/>
      <c r="V92" s="37"/>
      <c r="W92" s="37"/>
      <c r="X92" s="37"/>
      <c r="Y92" s="37"/>
      <c r="Z92" s="37"/>
      <c r="AA92" s="37"/>
      <c r="AB92" s="37"/>
      <c r="AC92" s="37"/>
      <c r="AD92" s="37"/>
      <c r="AE92" s="37"/>
      <c r="AR92" s="202" t="s">
        <v>801</v>
      </c>
      <c r="AT92" s="202" t="s">
        <v>148</v>
      </c>
      <c r="AU92" s="202" t="s">
        <v>90</v>
      </c>
      <c r="AY92" s="19" t="s">
        <v>146</v>
      </c>
      <c r="BE92" s="203">
        <f t="shared" si="4"/>
        <v>0</v>
      </c>
      <c r="BF92" s="203">
        <f t="shared" si="5"/>
        <v>0</v>
      </c>
      <c r="BG92" s="203">
        <f t="shared" si="6"/>
        <v>0</v>
      </c>
      <c r="BH92" s="203">
        <f t="shared" si="7"/>
        <v>0</v>
      </c>
      <c r="BI92" s="203">
        <f t="shared" si="8"/>
        <v>0</v>
      </c>
      <c r="BJ92" s="19" t="s">
        <v>40</v>
      </c>
      <c r="BK92" s="203">
        <f t="shared" si="9"/>
        <v>0</v>
      </c>
      <c r="BL92" s="19" t="s">
        <v>801</v>
      </c>
      <c r="BM92" s="202" t="s">
        <v>814</v>
      </c>
    </row>
    <row r="93" spans="1:65" s="2" customFormat="1" ht="16.5" customHeight="1">
      <c r="A93" s="37"/>
      <c r="B93" s="38"/>
      <c r="C93" s="191" t="s">
        <v>181</v>
      </c>
      <c r="D93" s="191" t="s">
        <v>148</v>
      </c>
      <c r="E93" s="192" t="s">
        <v>815</v>
      </c>
      <c r="F93" s="193" t="s">
        <v>816</v>
      </c>
      <c r="G93" s="194" t="s">
        <v>800</v>
      </c>
      <c r="H93" s="195">
        <v>1</v>
      </c>
      <c r="I93" s="196"/>
      <c r="J93" s="197">
        <f t="shared" si="0"/>
        <v>0</v>
      </c>
      <c r="K93" s="193" t="s">
        <v>151</v>
      </c>
      <c r="L93" s="42"/>
      <c r="M93" s="198" t="s">
        <v>32</v>
      </c>
      <c r="N93" s="199" t="s">
        <v>52</v>
      </c>
      <c r="O93" s="67"/>
      <c r="P93" s="200">
        <f t="shared" si="1"/>
        <v>0</v>
      </c>
      <c r="Q93" s="200">
        <v>0</v>
      </c>
      <c r="R93" s="200">
        <f t="shared" si="2"/>
        <v>0</v>
      </c>
      <c r="S93" s="200">
        <v>0</v>
      </c>
      <c r="T93" s="201">
        <f t="shared" si="3"/>
        <v>0</v>
      </c>
      <c r="U93" s="37"/>
      <c r="V93" s="37"/>
      <c r="W93" s="37"/>
      <c r="X93" s="37"/>
      <c r="Y93" s="37"/>
      <c r="Z93" s="37"/>
      <c r="AA93" s="37"/>
      <c r="AB93" s="37"/>
      <c r="AC93" s="37"/>
      <c r="AD93" s="37"/>
      <c r="AE93" s="37"/>
      <c r="AR93" s="202" t="s">
        <v>801</v>
      </c>
      <c r="AT93" s="202" t="s">
        <v>148</v>
      </c>
      <c r="AU93" s="202" t="s">
        <v>90</v>
      </c>
      <c r="AY93" s="19" t="s">
        <v>146</v>
      </c>
      <c r="BE93" s="203">
        <f t="shared" si="4"/>
        <v>0</v>
      </c>
      <c r="BF93" s="203">
        <f t="shared" si="5"/>
        <v>0</v>
      </c>
      <c r="BG93" s="203">
        <f t="shared" si="6"/>
        <v>0</v>
      </c>
      <c r="BH93" s="203">
        <f t="shared" si="7"/>
        <v>0</v>
      </c>
      <c r="BI93" s="203">
        <f t="shared" si="8"/>
        <v>0</v>
      </c>
      <c r="BJ93" s="19" t="s">
        <v>40</v>
      </c>
      <c r="BK93" s="203">
        <f t="shared" si="9"/>
        <v>0</v>
      </c>
      <c r="BL93" s="19" t="s">
        <v>801</v>
      </c>
      <c r="BM93" s="202" t="s">
        <v>817</v>
      </c>
    </row>
    <row r="94" spans="1:65" s="12" customFormat="1" ht="22.8" customHeight="1">
      <c r="B94" s="175"/>
      <c r="C94" s="176"/>
      <c r="D94" s="177" t="s">
        <v>80</v>
      </c>
      <c r="E94" s="189" t="s">
        <v>818</v>
      </c>
      <c r="F94" s="189" t="s">
        <v>819</v>
      </c>
      <c r="G94" s="176"/>
      <c r="H94" s="176"/>
      <c r="I94" s="179"/>
      <c r="J94" s="190">
        <f>BK94</f>
        <v>0</v>
      </c>
      <c r="K94" s="176"/>
      <c r="L94" s="181"/>
      <c r="M94" s="182"/>
      <c r="N94" s="183"/>
      <c r="O94" s="183"/>
      <c r="P94" s="184">
        <f>SUM(P95:P99)</f>
        <v>0</v>
      </c>
      <c r="Q94" s="183"/>
      <c r="R94" s="184">
        <f>SUM(R95:R99)</f>
        <v>0</v>
      </c>
      <c r="S94" s="183"/>
      <c r="T94" s="185">
        <f>SUM(T95:T99)</f>
        <v>0</v>
      </c>
      <c r="AR94" s="186" t="s">
        <v>175</v>
      </c>
      <c r="AT94" s="187" t="s">
        <v>80</v>
      </c>
      <c r="AU94" s="187" t="s">
        <v>40</v>
      </c>
      <c r="AY94" s="186" t="s">
        <v>146</v>
      </c>
      <c r="BK94" s="188">
        <f>SUM(BK95:BK99)</f>
        <v>0</v>
      </c>
    </row>
    <row r="95" spans="1:65" s="2" customFormat="1" ht="44.25" customHeight="1">
      <c r="A95" s="37"/>
      <c r="B95" s="38"/>
      <c r="C95" s="191" t="s">
        <v>186</v>
      </c>
      <c r="D95" s="191" t="s">
        <v>148</v>
      </c>
      <c r="E95" s="192" t="s">
        <v>820</v>
      </c>
      <c r="F95" s="193" t="s">
        <v>821</v>
      </c>
      <c r="G95" s="194" t="s">
        <v>800</v>
      </c>
      <c r="H95" s="195">
        <v>1</v>
      </c>
      <c r="I95" s="196"/>
      <c r="J95" s="197">
        <f>ROUND(I95*H95,2)</f>
        <v>0</v>
      </c>
      <c r="K95" s="193" t="s">
        <v>151</v>
      </c>
      <c r="L95" s="42"/>
      <c r="M95" s="198" t="s">
        <v>32</v>
      </c>
      <c r="N95" s="199" t="s">
        <v>52</v>
      </c>
      <c r="O95" s="67"/>
      <c r="P95" s="200">
        <f>O95*H95</f>
        <v>0</v>
      </c>
      <c r="Q95" s="200">
        <v>0</v>
      </c>
      <c r="R95" s="200">
        <f>Q95*H95</f>
        <v>0</v>
      </c>
      <c r="S95" s="200">
        <v>0</v>
      </c>
      <c r="T95" s="201">
        <f>S95*H95</f>
        <v>0</v>
      </c>
      <c r="U95" s="37"/>
      <c r="V95" s="37"/>
      <c r="W95" s="37"/>
      <c r="X95" s="37"/>
      <c r="Y95" s="37"/>
      <c r="Z95" s="37"/>
      <c r="AA95" s="37"/>
      <c r="AB95" s="37"/>
      <c r="AC95" s="37"/>
      <c r="AD95" s="37"/>
      <c r="AE95" s="37"/>
      <c r="AR95" s="202" t="s">
        <v>801</v>
      </c>
      <c r="AT95" s="202" t="s">
        <v>148</v>
      </c>
      <c r="AU95" s="202" t="s">
        <v>90</v>
      </c>
      <c r="AY95" s="19" t="s">
        <v>146</v>
      </c>
      <c r="BE95" s="203">
        <f>IF(N95="základní",J95,0)</f>
        <v>0</v>
      </c>
      <c r="BF95" s="203">
        <f>IF(N95="snížená",J95,0)</f>
        <v>0</v>
      </c>
      <c r="BG95" s="203">
        <f>IF(N95="zákl. přenesená",J95,0)</f>
        <v>0</v>
      </c>
      <c r="BH95" s="203">
        <f>IF(N95="sníž. přenesená",J95,0)</f>
        <v>0</v>
      </c>
      <c r="BI95" s="203">
        <f>IF(N95="nulová",J95,0)</f>
        <v>0</v>
      </c>
      <c r="BJ95" s="19" t="s">
        <v>40</v>
      </c>
      <c r="BK95" s="203">
        <f>ROUND(I95*H95,2)</f>
        <v>0</v>
      </c>
      <c r="BL95" s="19" t="s">
        <v>801</v>
      </c>
      <c r="BM95" s="202" t="s">
        <v>822</v>
      </c>
    </row>
    <row r="96" spans="1:65" s="2" customFormat="1" ht="33" customHeight="1">
      <c r="A96" s="37"/>
      <c r="B96" s="38"/>
      <c r="C96" s="191" t="s">
        <v>193</v>
      </c>
      <c r="D96" s="191" t="s">
        <v>148</v>
      </c>
      <c r="E96" s="192" t="s">
        <v>823</v>
      </c>
      <c r="F96" s="193" t="s">
        <v>824</v>
      </c>
      <c r="G96" s="194" t="s">
        <v>800</v>
      </c>
      <c r="H96" s="195">
        <v>1</v>
      </c>
      <c r="I96" s="196"/>
      <c r="J96" s="197">
        <f>ROUND(I96*H96,2)</f>
        <v>0</v>
      </c>
      <c r="K96" s="193" t="s">
        <v>151</v>
      </c>
      <c r="L96" s="42"/>
      <c r="M96" s="198" t="s">
        <v>32</v>
      </c>
      <c r="N96" s="199" t="s">
        <v>52</v>
      </c>
      <c r="O96" s="67"/>
      <c r="P96" s="200">
        <f>O96*H96</f>
        <v>0</v>
      </c>
      <c r="Q96" s="200">
        <v>0</v>
      </c>
      <c r="R96" s="200">
        <f>Q96*H96</f>
        <v>0</v>
      </c>
      <c r="S96" s="200">
        <v>0</v>
      </c>
      <c r="T96" s="201">
        <f>S96*H96</f>
        <v>0</v>
      </c>
      <c r="U96" s="37"/>
      <c r="V96" s="37"/>
      <c r="W96" s="37"/>
      <c r="X96" s="37"/>
      <c r="Y96" s="37"/>
      <c r="Z96" s="37"/>
      <c r="AA96" s="37"/>
      <c r="AB96" s="37"/>
      <c r="AC96" s="37"/>
      <c r="AD96" s="37"/>
      <c r="AE96" s="37"/>
      <c r="AR96" s="202" t="s">
        <v>801</v>
      </c>
      <c r="AT96" s="202" t="s">
        <v>148</v>
      </c>
      <c r="AU96" s="202" t="s">
        <v>90</v>
      </c>
      <c r="AY96" s="19" t="s">
        <v>146</v>
      </c>
      <c r="BE96" s="203">
        <f>IF(N96="základní",J96,0)</f>
        <v>0</v>
      </c>
      <c r="BF96" s="203">
        <f>IF(N96="snížená",J96,0)</f>
        <v>0</v>
      </c>
      <c r="BG96" s="203">
        <f>IF(N96="zákl. přenesená",J96,0)</f>
        <v>0</v>
      </c>
      <c r="BH96" s="203">
        <f>IF(N96="sníž. přenesená",J96,0)</f>
        <v>0</v>
      </c>
      <c r="BI96" s="203">
        <f>IF(N96="nulová",J96,0)</f>
        <v>0</v>
      </c>
      <c r="BJ96" s="19" t="s">
        <v>40</v>
      </c>
      <c r="BK96" s="203">
        <f>ROUND(I96*H96,2)</f>
        <v>0</v>
      </c>
      <c r="BL96" s="19" t="s">
        <v>801</v>
      </c>
      <c r="BM96" s="202" t="s">
        <v>825</v>
      </c>
    </row>
    <row r="97" spans="1:65" s="2" customFormat="1" ht="21.75" customHeight="1">
      <c r="A97" s="37"/>
      <c r="B97" s="38"/>
      <c r="C97" s="191" t="s">
        <v>204</v>
      </c>
      <c r="D97" s="191" t="s">
        <v>148</v>
      </c>
      <c r="E97" s="192" t="s">
        <v>826</v>
      </c>
      <c r="F97" s="193" t="s">
        <v>827</v>
      </c>
      <c r="G97" s="194" t="s">
        <v>800</v>
      </c>
      <c r="H97" s="195">
        <v>1</v>
      </c>
      <c r="I97" s="196"/>
      <c r="J97" s="197">
        <f>ROUND(I97*H97,2)</f>
        <v>0</v>
      </c>
      <c r="K97" s="193" t="s">
        <v>151</v>
      </c>
      <c r="L97" s="42"/>
      <c r="M97" s="198" t="s">
        <v>32</v>
      </c>
      <c r="N97" s="199" t="s">
        <v>52</v>
      </c>
      <c r="O97" s="67"/>
      <c r="P97" s="200">
        <f>O97*H97</f>
        <v>0</v>
      </c>
      <c r="Q97" s="200">
        <v>0</v>
      </c>
      <c r="R97" s="200">
        <f>Q97*H97</f>
        <v>0</v>
      </c>
      <c r="S97" s="200">
        <v>0</v>
      </c>
      <c r="T97" s="201">
        <f>S97*H97</f>
        <v>0</v>
      </c>
      <c r="U97" s="37"/>
      <c r="V97" s="37"/>
      <c r="W97" s="37"/>
      <c r="X97" s="37"/>
      <c r="Y97" s="37"/>
      <c r="Z97" s="37"/>
      <c r="AA97" s="37"/>
      <c r="AB97" s="37"/>
      <c r="AC97" s="37"/>
      <c r="AD97" s="37"/>
      <c r="AE97" s="37"/>
      <c r="AR97" s="202" t="s">
        <v>801</v>
      </c>
      <c r="AT97" s="202" t="s">
        <v>148</v>
      </c>
      <c r="AU97" s="202" t="s">
        <v>90</v>
      </c>
      <c r="AY97" s="19" t="s">
        <v>146</v>
      </c>
      <c r="BE97" s="203">
        <f>IF(N97="základní",J97,0)</f>
        <v>0</v>
      </c>
      <c r="BF97" s="203">
        <f>IF(N97="snížená",J97,0)</f>
        <v>0</v>
      </c>
      <c r="BG97" s="203">
        <f>IF(N97="zákl. přenesená",J97,0)</f>
        <v>0</v>
      </c>
      <c r="BH97" s="203">
        <f>IF(N97="sníž. přenesená",J97,0)</f>
        <v>0</v>
      </c>
      <c r="BI97" s="203">
        <f>IF(N97="nulová",J97,0)</f>
        <v>0</v>
      </c>
      <c r="BJ97" s="19" t="s">
        <v>40</v>
      </c>
      <c r="BK97" s="203">
        <f>ROUND(I97*H97,2)</f>
        <v>0</v>
      </c>
      <c r="BL97" s="19" t="s">
        <v>801</v>
      </c>
      <c r="BM97" s="202" t="s">
        <v>828</v>
      </c>
    </row>
    <row r="98" spans="1:65" s="2" customFormat="1" ht="21.75" customHeight="1">
      <c r="A98" s="37"/>
      <c r="B98" s="38"/>
      <c r="C98" s="191" t="s">
        <v>209</v>
      </c>
      <c r="D98" s="191" t="s">
        <v>148</v>
      </c>
      <c r="E98" s="192" t="s">
        <v>829</v>
      </c>
      <c r="F98" s="193" t="s">
        <v>830</v>
      </c>
      <c r="G98" s="194" t="s">
        <v>800</v>
      </c>
      <c r="H98" s="195">
        <v>1</v>
      </c>
      <c r="I98" s="196"/>
      <c r="J98" s="197">
        <f>ROUND(I98*H98,2)</f>
        <v>0</v>
      </c>
      <c r="K98" s="193" t="s">
        <v>151</v>
      </c>
      <c r="L98" s="42"/>
      <c r="M98" s="198" t="s">
        <v>32</v>
      </c>
      <c r="N98" s="199" t="s">
        <v>52</v>
      </c>
      <c r="O98" s="67"/>
      <c r="P98" s="200">
        <f>O98*H98</f>
        <v>0</v>
      </c>
      <c r="Q98" s="200">
        <v>0</v>
      </c>
      <c r="R98" s="200">
        <f>Q98*H98</f>
        <v>0</v>
      </c>
      <c r="S98" s="200">
        <v>0</v>
      </c>
      <c r="T98" s="201">
        <f>S98*H98</f>
        <v>0</v>
      </c>
      <c r="U98" s="37"/>
      <c r="V98" s="37"/>
      <c r="W98" s="37"/>
      <c r="X98" s="37"/>
      <c r="Y98" s="37"/>
      <c r="Z98" s="37"/>
      <c r="AA98" s="37"/>
      <c r="AB98" s="37"/>
      <c r="AC98" s="37"/>
      <c r="AD98" s="37"/>
      <c r="AE98" s="37"/>
      <c r="AR98" s="202" t="s">
        <v>801</v>
      </c>
      <c r="AT98" s="202" t="s">
        <v>148</v>
      </c>
      <c r="AU98" s="202" t="s">
        <v>90</v>
      </c>
      <c r="AY98" s="19" t="s">
        <v>146</v>
      </c>
      <c r="BE98" s="203">
        <f>IF(N98="základní",J98,0)</f>
        <v>0</v>
      </c>
      <c r="BF98" s="203">
        <f>IF(N98="snížená",J98,0)</f>
        <v>0</v>
      </c>
      <c r="BG98" s="203">
        <f>IF(N98="zákl. přenesená",J98,0)</f>
        <v>0</v>
      </c>
      <c r="BH98" s="203">
        <f>IF(N98="sníž. přenesená",J98,0)</f>
        <v>0</v>
      </c>
      <c r="BI98" s="203">
        <f>IF(N98="nulová",J98,0)</f>
        <v>0</v>
      </c>
      <c r="BJ98" s="19" t="s">
        <v>40</v>
      </c>
      <c r="BK98" s="203">
        <f>ROUND(I98*H98,2)</f>
        <v>0</v>
      </c>
      <c r="BL98" s="19" t="s">
        <v>801</v>
      </c>
      <c r="BM98" s="202" t="s">
        <v>831</v>
      </c>
    </row>
    <row r="99" spans="1:65" s="2" customFormat="1" ht="21.75" customHeight="1">
      <c r="A99" s="37"/>
      <c r="B99" s="38"/>
      <c r="C99" s="191" t="s">
        <v>216</v>
      </c>
      <c r="D99" s="191" t="s">
        <v>148</v>
      </c>
      <c r="E99" s="192" t="s">
        <v>832</v>
      </c>
      <c r="F99" s="193" t="s">
        <v>833</v>
      </c>
      <c r="G99" s="194" t="s">
        <v>800</v>
      </c>
      <c r="H99" s="195">
        <v>1</v>
      </c>
      <c r="I99" s="196"/>
      <c r="J99" s="197">
        <f>ROUND(I99*H99,2)</f>
        <v>0</v>
      </c>
      <c r="K99" s="193" t="s">
        <v>151</v>
      </c>
      <c r="L99" s="42"/>
      <c r="M99" s="198" t="s">
        <v>32</v>
      </c>
      <c r="N99" s="199" t="s">
        <v>52</v>
      </c>
      <c r="O99" s="67"/>
      <c r="P99" s="200">
        <f>O99*H99</f>
        <v>0</v>
      </c>
      <c r="Q99" s="200">
        <v>0</v>
      </c>
      <c r="R99" s="200">
        <f>Q99*H99</f>
        <v>0</v>
      </c>
      <c r="S99" s="200">
        <v>0</v>
      </c>
      <c r="T99" s="201">
        <f>S99*H99</f>
        <v>0</v>
      </c>
      <c r="U99" s="37"/>
      <c r="V99" s="37"/>
      <c r="W99" s="37"/>
      <c r="X99" s="37"/>
      <c r="Y99" s="37"/>
      <c r="Z99" s="37"/>
      <c r="AA99" s="37"/>
      <c r="AB99" s="37"/>
      <c r="AC99" s="37"/>
      <c r="AD99" s="37"/>
      <c r="AE99" s="37"/>
      <c r="AR99" s="202" t="s">
        <v>801</v>
      </c>
      <c r="AT99" s="202" t="s">
        <v>148</v>
      </c>
      <c r="AU99" s="202" t="s">
        <v>90</v>
      </c>
      <c r="AY99" s="19" t="s">
        <v>146</v>
      </c>
      <c r="BE99" s="203">
        <f>IF(N99="základní",J99,0)</f>
        <v>0</v>
      </c>
      <c r="BF99" s="203">
        <f>IF(N99="snížená",J99,0)</f>
        <v>0</v>
      </c>
      <c r="BG99" s="203">
        <f>IF(N99="zákl. přenesená",J99,0)</f>
        <v>0</v>
      </c>
      <c r="BH99" s="203">
        <f>IF(N99="sníž. přenesená",J99,0)</f>
        <v>0</v>
      </c>
      <c r="BI99" s="203">
        <f>IF(N99="nulová",J99,0)</f>
        <v>0</v>
      </c>
      <c r="BJ99" s="19" t="s">
        <v>40</v>
      </c>
      <c r="BK99" s="203">
        <f>ROUND(I99*H99,2)</f>
        <v>0</v>
      </c>
      <c r="BL99" s="19" t="s">
        <v>801</v>
      </c>
      <c r="BM99" s="202" t="s">
        <v>834</v>
      </c>
    </row>
    <row r="100" spans="1:65" s="12" customFormat="1" ht="22.8" customHeight="1">
      <c r="B100" s="175"/>
      <c r="C100" s="176"/>
      <c r="D100" s="177" t="s">
        <v>80</v>
      </c>
      <c r="E100" s="189" t="s">
        <v>835</v>
      </c>
      <c r="F100" s="189" t="s">
        <v>836</v>
      </c>
      <c r="G100" s="176"/>
      <c r="H100" s="176"/>
      <c r="I100" s="179"/>
      <c r="J100" s="190">
        <f>BK100</f>
        <v>0</v>
      </c>
      <c r="K100" s="176"/>
      <c r="L100" s="181"/>
      <c r="M100" s="182"/>
      <c r="N100" s="183"/>
      <c r="O100" s="183"/>
      <c r="P100" s="184">
        <f>SUM(P101:P105)</f>
        <v>0</v>
      </c>
      <c r="Q100" s="183"/>
      <c r="R100" s="184">
        <f>SUM(R101:R105)</f>
        <v>0</v>
      </c>
      <c r="S100" s="183"/>
      <c r="T100" s="185">
        <f>SUM(T101:T105)</f>
        <v>0</v>
      </c>
      <c r="AR100" s="186" t="s">
        <v>175</v>
      </c>
      <c r="AT100" s="187" t="s">
        <v>80</v>
      </c>
      <c r="AU100" s="187" t="s">
        <v>40</v>
      </c>
      <c r="AY100" s="186" t="s">
        <v>146</v>
      </c>
      <c r="BK100" s="188">
        <f>SUM(BK101:BK105)</f>
        <v>0</v>
      </c>
    </row>
    <row r="101" spans="1:65" s="2" customFormat="1" ht="16.5" customHeight="1">
      <c r="A101" s="37"/>
      <c r="B101" s="38"/>
      <c r="C101" s="191" t="s">
        <v>221</v>
      </c>
      <c r="D101" s="191" t="s">
        <v>148</v>
      </c>
      <c r="E101" s="192" t="s">
        <v>837</v>
      </c>
      <c r="F101" s="193" t="s">
        <v>838</v>
      </c>
      <c r="G101" s="194" t="s">
        <v>800</v>
      </c>
      <c r="H101" s="195">
        <v>1</v>
      </c>
      <c r="I101" s="196"/>
      <c r="J101" s="197">
        <f>ROUND(I101*H101,2)</f>
        <v>0</v>
      </c>
      <c r="K101" s="193" t="s">
        <v>151</v>
      </c>
      <c r="L101" s="42"/>
      <c r="M101" s="198" t="s">
        <v>32</v>
      </c>
      <c r="N101" s="199" t="s">
        <v>52</v>
      </c>
      <c r="O101" s="67"/>
      <c r="P101" s="200">
        <f>O101*H101</f>
        <v>0</v>
      </c>
      <c r="Q101" s="200">
        <v>0</v>
      </c>
      <c r="R101" s="200">
        <f>Q101*H101</f>
        <v>0</v>
      </c>
      <c r="S101" s="200">
        <v>0</v>
      </c>
      <c r="T101" s="201">
        <f>S101*H101</f>
        <v>0</v>
      </c>
      <c r="U101" s="37"/>
      <c r="V101" s="37"/>
      <c r="W101" s="37"/>
      <c r="X101" s="37"/>
      <c r="Y101" s="37"/>
      <c r="Z101" s="37"/>
      <c r="AA101" s="37"/>
      <c r="AB101" s="37"/>
      <c r="AC101" s="37"/>
      <c r="AD101" s="37"/>
      <c r="AE101" s="37"/>
      <c r="AR101" s="202" t="s">
        <v>801</v>
      </c>
      <c r="AT101" s="202" t="s">
        <v>148</v>
      </c>
      <c r="AU101" s="202" t="s">
        <v>90</v>
      </c>
      <c r="AY101" s="19" t="s">
        <v>146</v>
      </c>
      <c r="BE101" s="203">
        <f>IF(N101="základní",J101,0)</f>
        <v>0</v>
      </c>
      <c r="BF101" s="203">
        <f>IF(N101="snížená",J101,0)</f>
        <v>0</v>
      </c>
      <c r="BG101" s="203">
        <f>IF(N101="zákl. přenesená",J101,0)</f>
        <v>0</v>
      </c>
      <c r="BH101" s="203">
        <f>IF(N101="sníž. přenesená",J101,0)</f>
        <v>0</v>
      </c>
      <c r="BI101" s="203">
        <f>IF(N101="nulová",J101,0)</f>
        <v>0</v>
      </c>
      <c r="BJ101" s="19" t="s">
        <v>40</v>
      </c>
      <c r="BK101" s="203">
        <f>ROUND(I101*H101,2)</f>
        <v>0</v>
      </c>
      <c r="BL101" s="19" t="s">
        <v>801</v>
      </c>
      <c r="BM101" s="202" t="s">
        <v>839</v>
      </c>
    </row>
    <row r="102" spans="1:65" s="2" customFormat="1" ht="21.75" customHeight="1">
      <c r="A102" s="37"/>
      <c r="B102" s="38"/>
      <c r="C102" s="191" t="s">
        <v>227</v>
      </c>
      <c r="D102" s="191" t="s">
        <v>148</v>
      </c>
      <c r="E102" s="192" t="s">
        <v>840</v>
      </c>
      <c r="F102" s="193" t="s">
        <v>841</v>
      </c>
      <c r="G102" s="194" t="s">
        <v>800</v>
      </c>
      <c r="H102" s="195">
        <v>1</v>
      </c>
      <c r="I102" s="196"/>
      <c r="J102" s="197">
        <f>ROUND(I102*H102,2)</f>
        <v>0</v>
      </c>
      <c r="K102" s="193" t="s">
        <v>151</v>
      </c>
      <c r="L102" s="42"/>
      <c r="M102" s="198" t="s">
        <v>32</v>
      </c>
      <c r="N102" s="199" t="s">
        <v>52</v>
      </c>
      <c r="O102" s="67"/>
      <c r="P102" s="200">
        <f>O102*H102</f>
        <v>0</v>
      </c>
      <c r="Q102" s="200">
        <v>0</v>
      </c>
      <c r="R102" s="200">
        <f>Q102*H102</f>
        <v>0</v>
      </c>
      <c r="S102" s="200">
        <v>0</v>
      </c>
      <c r="T102" s="201">
        <f>S102*H102</f>
        <v>0</v>
      </c>
      <c r="U102" s="37"/>
      <c r="V102" s="37"/>
      <c r="W102" s="37"/>
      <c r="X102" s="37"/>
      <c r="Y102" s="37"/>
      <c r="Z102" s="37"/>
      <c r="AA102" s="37"/>
      <c r="AB102" s="37"/>
      <c r="AC102" s="37"/>
      <c r="AD102" s="37"/>
      <c r="AE102" s="37"/>
      <c r="AR102" s="202" t="s">
        <v>801</v>
      </c>
      <c r="AT102" s="202" t="s">
        <v>148</v>
      </c>
      <c r="AU102" s="202" t="s">
        <v>90</v>
      </c>
      <c r="AY102" s="19" t="s">
        <v>146</v>
      </c>
      <c r="BE102" s="203">
        <f>IF(N102="základní",J102,0)</f>
        <v>0</v>
      </c>
      <c r="BF102" s="203">
        <f>IF(N102="snížená",J102,0)</f>
        <v>0</v>
      </c>
      <c r="BG102" s="203">
        <f>IF(N102="zákl. přenesená",J102,0)</f>
        <v>0</v>
      </c>
      <c r="BH102" s="203">
        <f>IF(N102="sníž. přenesená",J102,0)</f>
        <v>0</v>
      </c>
      <c r="BI102" s="203">
        <f>IF(N102="nulová",J102,0)</f>
        <v>0</v>
      </c>
      <c r="BJ102" s="19" t="s">
        <v>40</v>
      </c>
      <c r="BK102" s="203">
        <f>ROUND(I102*H102,2)</f>
        <v>0</v>
      </c>
      <c r="BL102" s="19" t="s">
        <v>801</v>
      </c>
      <c r="BM102" s="202" t="s">
        <v>842</v>
      </c>
    </row>
    <row r="103" spans="1:65" s="2" customFormat="1" ht="21.75" customHeight="1">
      <c r="A103" s="37"/>
      <c r="B103" s="38"/>
      <c r="C103" s="191" t="s">
        <v>232</v>
      </c>
      <c r="D103" s="191" t="s">
        <v>148</v>
      </c>
      <c r="E103" s="192" t="s">
        <v>843</v>
      </c>
      <c r="F103" s="193" t="s">
        <v>844</v>
      </c>
      <c r="G103" s="194" t="s">
        <v>800</v>
      </c>
      <c r="H103" s="195">
        <v>1</v>
      </c>
      <c r="I103" s="196"/>
      <c r="J103" s="197">
        <f>ROUND(I103*H103,2)</f>
        <v>0</v>
      </c>
      <c r="K103" s="193" t="s">
        <v>151</v>
      </c>
      <c r="L103" s="42"/>
      <c r="M103" s="198" t="s">
        <v>32</v>
      </c>
      <c r="N103" s="199" t="s">
        <v>52</v>
      </c>
      <c r="O103" s="67"/>
      <c r="P103" s="200">
        <f>O103*H103</f>
        <v>0</v>
      </c>
      <c r="Q103" s="200">
        <v>0</v>
      </c>
      <c r="R103" s="200">
        <f>Q103*H103</f>
        <v>0</v>
      </c>
      <c r="S103" s="200">
        <v>0</v>
      </c>
      <c r="T103" s="201">
        <f>S103*H103</f>
        <v>0</v>
      </c>
      <c r="U103" s="37"/>
      <c r="V103" s="37"/>
      <c r="W103" s="37"/>
      <c r="X103" s="37"/>
      <c r="Y103" s="37"/>
      <c r="Z103" s="37"/>
      <c r="AA103" s="37"/>
      <c r="AB103" s="37"/>
      <c r="AC103" s="37"/>
      <c r="AD103" s="37"/>
      <c r="AE103" s="37"/>
      <c r="AR103" s="202" t="s">
        <v>801</v>
      </c>
      <c r="AT103" s="202" t="s">
        <v>148</v>
      </c>
      <c r="AU103" s="202" t="s">
        <v>90</v>
      </c>
      <c r="AY103" s="19" t="s">
        <v>146</v>
      </c>
      <c r="BE103" s="203">
        <f>IF(N103="základní",J103,0)</f>
        <v>0</v>
      </c>
      <c r="BF103" s="203">
        <f>IF(N103="snížená",J103,0)</f>
        <v>0</v>
      </c>
      <c r="BG103" s="203">
        <f>IF(N103="zákl. přenesená",J103,0)</f>
        <v>0</v>
      </c>
      <c r="BH103" s="203">
        <f>IF(N103="sníž. přenesená",J103,0)</f>
        <v>0</v>
      </c>
      <c r="BI103" s="203">
        <f>IF(N103="nulová",J103,0)</f>
        <v>0</v>
      </c>
      <c r="BJ103" s="19" t="s">
        <v>40</v>
      </c>
      <c r="BK103" s="203">
        <f>ROUND(I103*H103,2)</f>
        <v>0</v>
      </c>
      <c r="BL103" s="19" t="s">
        <v>801</v>
      </c>
      <c r="BM103" s="202" t="s">
        <v>845</v>
      </c>
    </row>
    <row r="104" spans="1:65" s="2" customFormat="1" ht="16.5" customHeight="1">
      <c r="A104" s="37"/>
      <c r="B104" s="38"/>
      <c r="C104" s="191" t="s">
        <v>8</v>
      </c>
      <c r="D104" s="191" t="s">
        <v>148</v>
      </c>
      <c r="E104" s="192" t="s">
        <v>846</v>
      </c>
      <c r="F104" s="193" t="s">
        <v>847</v>
      </c>
      <c r="G104" s="194" t="s">
        <v>800</v>
      </c>
      <c r="H104" s="195">
        <v>1</v>
      </c>
      <c r="I104" s="196"/>
      <c r="J104" s="197">
        <f>ROUND(I104*H104,2)</f>
        <v>0</v>
      </c>
      <c r="K104" s="193" t="s">
        <v>151</v>
      </c>
      <c r="L104" s="42"/>
      <c r="M104" s="198" t="s">
        <v>32</v>
      </c>
      <c r="N104" s="199" t="s">
        <v>52</v>
      </c>
      <c r="O104" s="67"/>
      <c r="P104" s="200">
        <f>O104*H104</f>
        <v>0</v>
      </c>
      <c r="Q104" s="200">
        <v>0</v>
      </c>
      <c r="R104" s="200">
        <f>Q104*H104</f>
        <v>0</v>
      </c>
      <c r="S104" s="200">
        <v>0</v>
      </c>
      <c r="T104" s="201">
        <f>S104*H104</f>
        <v>0</v>
      </c>
      <c r="U104" s="37"/>
      <c r="V104" s="37"/>
      <c r="W104" s="37"/>
      <c r="X104" s="37"/>
      <c r="Y104" s="37"/>
      <c r="Z104" s="37"/>
      <c r="AA104" s="37"/>
      <c r="AB104" s="37"/>
      <c r="AC104" s="37"/>
      <c r="AD104" s="37"/>
      <c r="AE104" s="37"/>
      <c r="AR104" s="202" t="s">
        <v>801</v>
      </c>
      <c r="AT104" s="202" t="s">
        <v>148</v>
      </c>
      <c r="AU104" s="202" t="s">
        <v>90</v>
      </c>
      <c r="AY104" s="19" t="s">
        <v>146</v>
      </c>
      <c r="BE104" s="203">
        <f>IF(N104="základní",J104,0)</f>
        <v>0</v>
      </c>
      <c r="BF104" s="203">
        <f>IF(N104="snížená",J104,0)</f>
        <v>0</v>
      </c>
      <c r="BG104" s="203">
        <f>IF(N104="zákl. přenesená",J104,0)</f>
        <v>0</v>
      </c>
      <c r="BH104" s="203">
        <f>IF(N104="sníž. přenesená",J104,0)</f>
        <v>0</v>
      </c>
      <c r="BI104" s="203">
        <f>IF(N104="nulová",J104,0)</f>
        <v>0</v>
      </c>
      <c r="BJ104" s="19" t="s">
        <v>40</v>
      </c>
      <c r="BK104" s="203">
        <f>ROUND(I104*H104,2)</f>
        <v>0</v>
      </c>
      <c r="BL104" s="19" t="s">
        <v>801</v>
      </c>
      <c r="BM104" s="202" t="s">
        <v>848</v>
      </c>
    </row>
    <row r="105" spans="1:65" s="2" customFormat="1" ht="21.75" customHeight="1">
      <c r="A105" s="37"/>
      <c r="B105" s="38"/>
      <c r="C105" s="191" t="s">
        <v>241</v>
      </c>
      <c r="D105" s="191" t="s">
        <v>148</v>
      </c>
      <c r="E105" s="192" t="s">
        <v>849</v>
      </c>
      <c r="F105" s="193" t="s">
        <v>850</v>
      </c>
      <c r="G105" s="194" t="s">
        <v>800</v>
      </c>
      <c r="H105" s="195">
        <v>1</v>
      </c>
      <c r="I105" s="196"/>
      <c r="J105" s="197">
        <f>ROUND(I105*H105,2)</f>
        <v>0</v>
      </c>
      <c r="K105" s="193" t="s">
        <v>151</v>
      </c>
      <c r="L105" s="42"/>
      <c r="M105" s="198" t="s">
        <v>32</v>
      </c>
      <c r="N105" s="199" t="s">
        <v>52</v>
      </c>
      <c r="O105" s="67"/>
      <c r="P105" s="200">
        <f>O105*H105</f>
        <v>0</v>
      </c>
      <c r="Q105" s="200">
        <v>0</v>
      </c>
      <c r="R105" s="200">
        <f>Q105*H105</f>
        <v>0</v>
      </c>
      <c r="S105" s="200">
        <v>0</v>
      </c>
      <c r="T105" s="201">
        <f>S105*H105</f>
        <v>0</v>
      </c>
      <c r="U105" s="37"/>
      <c r="V105" s="37"/>
      <c r="W105" s="37"/>
      <c r="X105" s="37"/>
      <c r="Y105" s="37"/>
      <c r="Z105" s="37"/>
      <c r="AA105" s="37"/>
      <c r="AB105" s="37"/>
      <c r="AC105" s="37"/>
      <c r="AD105" s="37"/>
      <c r="AE105" s="37"/>
      <c r="AR105" s="202" t="s">
        <v>801</v>
      </c>
      <c r="AT105" s="202" t="s">
        <v>148</v>
      </c>
      <c r="AU105" s="202" t="s">
        <v>90</v>
      </c>
      <c r="AY105" s="19" t="s">
        <v>146</v>
      </c>
      <c r="BE105" s="203">
        <f>IF(N105="základní",J105,0)</f>
        <v>0</v>
      </c>
      <c r="BF105" s="203">
        <f>IF(N105="snížená",J105,0)</f>
        <v>0</v>
      </c>
      <c r="BG105" s="203">
        <f>IF(N105="zákl. přenesená",J105,0)</f>
        <v>0</v>
      </c>
      <c r="BH105" s="203">
        <f>IF(N105="sníž. přenesená",J105,0)</f>
        <v>0</v>
      </c>
      <c r="BI105" s="203">
        <f>IF(N105="nulová",J105,0)</f>
        <v>0</v>
      </c>
      <c r="BJ105" s="19" t="s">
        <v>40</v>
      </c>
      <c r="BK105" s="203">
        <f>ROUND(I105*H105,2)</f>
        <v>0</v>
      </c>
      <c r="BL105" s="19" t="s">
        <v>801</v>
      </c>
      <c r="BM105" s="202" t="s">
        <v>851</v>
      </c>
    </row>
    <row r="106" spans="1:65" s="12" customFormat="1" ht="22.8" customHeight="1">
      <c r="B106" s="175"/>
      <c r="C106" s="176"/>
      <c r="D106" s="177" t="s">
        <v>80</v>
      </c>
      <c r="E106" s="189" t="s">
        <v>852</v>
      </c>
      <c r="F106" s="189" t="s">
        <v>853</v>
      </c>
      <c r="G106" s="176"/>
      <c r="H106" s="176"/>
      <c r="I106" s="179"/>
      <c r="J106" s="190">
        <f>BK106</f>
        <v>0</v>
      </c>
      <c r="K106" s="176"/>
      <c r="L106" s="181"/>
      <c r="M106" s="182"/>
      <c r="N106" s="183"/>
      <c r="O106" s="183"/>
      <c r="P106" s="184">
        <f>P107</f>
        <v>0</v>
      </c>
      <c r="Q106" s="183"/>
      <c r="R106" s="184">
        <f>R107</f>
        <v>0</v>
      </c>
      <c r="S106" s="183"/>
      <c r="T106" s="185">
        <f>T107</f>
        <v>0</v>
      </c>
      <c r="AR106" s="186" t="s">
        <v>175</v>
      </c>
      <c r="AT106" s="187" t="s">
        <v>80</v>
      </c>
      <c r="AU106" s="187" t="s">
        <v>40</v>
      </c>
      <c r="AY106" s="186" t="s">
        <v>146</v>
      </c>
      <c r="BK106" s="188">
        <f>BK107</f>
        <v>0</v>
      </c>
    </row>
    <row r="107" spans="1:65" s="2" customFormat="1" ht="21.75" customHeight="1">
      <c r="A107" s="37"/>
      <c r="B107" s="38"/>
      <c r="C107" s="191" t="s">
        <v>248</v>
      </c>
      <c r="D107" s="191" t="s">
        <v>148</v>
      </c>
      <c r="E107" s="192" t="s">
        <v>854</v>
      </c>
      <c r="F107" s="193" t="s">
        <v>855</v>
      </c>
      <c r="G107" s="194" t="s">
        <v>800</v>
      </c>
      <c r="H107" s="195">
        <v>1</v>
      </c>
      <c r="I107" s="196"/>
      <c r="J107" s="197">
        <f>ROUND(I107*H107,2)</f>
        <v>0</v>
      </c>
      <c r="K107" s="193" t="s">
        <v>151</v>
      </c>
      <c r="L107" s="42"/>
      <c r="M107" s="198" t="s">
        <v>32</v>
      </c>
      <c r="N107" s="199" t="s">
        <v>52</v>
      </c>
      <c r="O107" s="67"/>
      <c r="P107" s="200">
        <f>O107*H107</f>
        <v>0</v>
      </c>
      <c r="Q107" s="200">
        <v>0</v>
      </c>
      <c r="R107" s="200">
        <f>Q107*H107</f>
        <v>0</v>
      </c>
      <c r="S107" s="200">
        <v>0</v>
      </c>
      <c r="T107" s="201">
        <f>S107*H107</f>
        <v>0</v>
      </c>
      <c r="U107" s="37"/>
      <c r="V107" s="37"/>
      <c r="W107" s="37"/>
      <c r="X107" s="37"/>
      <c r="Y107" s="37"/>
      <c r="Z107" s="37"/>
      <c r="AA107" s="37"/>
      <c r="AB107" s="37"/>
      <c r="AC107" s="37"/>
      <c r="AD107" s="37"/>
      <c r="AE107" s="37"/>
      <c r="AR107" s="202" t="s">
        <v>801</v>
      </c>
      <c r="AT107" s="202" t="s">
        <v>148</v>
      </c>
      <c r="AU107" s="202" t="s">
        <v>90</v>
      </c>
      <c r="AY107" s="19" t="s">
        <v>146</v>
      </c>
      <c r="BE107" s="203">
        <f>IF(N107="základní",J107,0)</f>
        <v>0</v>
      </c>
      <c r="BF107" s="203">
        <f>IF(N107="snížená",J107,0)</f>
        <v>0</v>
      </c>
      <c r="BG107" s="203">
        <f>IF(N107="zákl. přenesená",J107,0)</f>
        <v>0</v>
      </c>
      <c r="BH107" s="203">
        <f>IF(N107="sníž. přenesená",J107,0)</f>
        <v>0</v>
      </c>
      <c r="BI107" s="203">
        <f>IF(N107="nulová",J107,0)</f>
        <v>0</v>
      </c>
      <c r="BJ107" s="19" t="s">
        <v>40</v>
      </c>
      <c r="BK107" s="203">
        <f>ROUND(I107*H107,2)</f>
        <v>0</v>
      </c>
      <c r="BL107" s="19" t="s">
        <v>801</v>
      </c>
      <c r="BM107" s="202" t="s">
        <v>856</v>
      </c>
    </row>
    <row r="108" spans="1:65" s="12" customFormat="1" ht="22.8" customHeight="1">
      <c r="B108" s="175"/>
      <c r="C108" s="176"/>
      <c r="D108" s="177" t="s">
        <v>80</v>
      </c>
      <c r="E108" s="189" t="s">
        <v>857</v>
      </c>
      <c r="F108" s="189" t="s">
        <v>858</v>
      </c>
      <c r="G108" s="176"/>
      <c r="H108" s="176"/>
      <c r="I108" s="179"/>
      <c r="J108" s="190">
        <f>BK108</f>
        <v>0</v>
      </c>
      <c r="K108" s="176"/>
      <c r="L108" s="181"/>
      <c r="M108" s="182"/>
      <c r="N108" s="183"/>
      <c r="O108" s="183"/>
      <c r="P108" s="184">
        <f>SUM(P109:P112)</f>
        <v>0</v>
      </c>
      <c r="Q108" s="183"/>
      <c r="R108" s="184">
        <f>SUM(R109:R112)</f>
        <v>0</v>
      </c>
      <c r="S108" s="183"/>
      <c r="T108" s="185">
        <f>SUM(T109:T112)</f>
        <v>0</v>
      </c>
      <c r="AR108" s="186" t="s">
        <v>175</v>
      </c>
      <c r="AT108" s="187" t="s">
        <v>80</v>
      </c>
      <c r="AU108" s="187" t="s">
        <v>40</v>
      </c>
      <c r="AY108" s="186" t="s">
        <v>146</v>
      </c>
      <c r="BK108" s="188">
        <f>SUM(BK109:BK112)</f>
        <v>0</v>
      </c>
    </row>
    <row r="109" spans="1:65" s="2" customFormat="1" ht="16.5" customHeight="1">
      <c r="A109" s="37"/>
      <c r="B109" s="38"/>
      <c r="C109" s="191" t="s">
        <v>257</v>
      </c>
      <c r="D109" s="191" t="s">
        <v>148</v>
      </c>
      <c r="E109" s="192" t="s">
        <v>859</v>
      </c>
      <c r="F109" s="193" t="s">
        <v>860</v>
      </c>
      <c r="G109" s="194" t="s">
        <v>800</v>
      </c>
      <c r="H109" s="195">
        <v>1</v>
      </c>
      <c r="I109" s="196"/>
      <c r="J109" s="197">
        <f>ROUND(I109*H109,2)</f>
        <v>0</v>
      </c>
      <c r="K109" s="193" t="s">
        <v>151</v>
      </c>
      <c r="L109" s="42"/>
      <c r="M109" s="198" t="s">
        <v>32</v>
      </c>
      <c r="N109" s="199" t="s">
        <v>52</v>
      </c>
      <c r="O109" s="67"/>
      <c r="P109" s="200">
        <f>O109*H109</f>
        <v>0</v>
      </c>
      <c r="Q109" s="200">
        <v>0</v>
      </c>
      <c r="R109" s="200">
        <f>Q109*H109</f>
        <v>0</v>
      </c>
      <c r="S109" s="200">
        <v>0</v>
      </c>
      <c r="T109" s="201">
        <f>S109*H109</f>
        <v>0</v>
      </c>
      <c r="U109" s="37"/>
      <c r="V109" s="37"/>
      <c r="W109" s="37"/>
      <c r="X109" s="37"/>
      <c r="Y109" s="37"/>
      <c r="Z109" s="37"/>
      <c r="AA109" s="37"/>
      <c r="AB109" s="37"/>
      <c r="AC109" s="37"/>
      <c r="AD109" s="37"/>
      <c r="AE109" s="37"/>
      <c r="AR109" s="202" t="s">
        <v>801</v>
      </c>
      <c r="AT109" s="202" t="s">
        <v>148</v>
      </c>
      <c r="AU109" s="202" t="s">
        <v>90</v>
      </c>
      <c r="AY109" s="19" t="s">
        <v>146</v>
      </c>
      <c r="BE109" s="203">
        <f>IF(N109="základní",J109,0)</f>
        <v>0</v>
      </c>
      <c r="BF109" s="203">
        <f>IF(N109="snížená",J109,0)</f>
        <v>0</v>
      </c>
      <c r="BG109" s="203">
        <f>IF(N109="zákl. přenesená",J109,0)</f>
        <v>0</v>
      </c>
      <c r="BH109" s="203">
        <f>IF(N109="sníž. přenesená",J109,0)</f>
        <v>0</v>
      </c>
      <c r="BI109" s="203">
        <f>IF(N109="nulová",J109,0)</f>
        <v>0</v>
      </c>
      <c r="BJ109" s="19" t="s">
        <v>40</v>
      </c>
      <c r="BK109" s="203">
        <f>ROUND(I109*H109,2)</f>
        <v>0</v>
      </c>
      <c r="BL109" s="19" t="s">
        <v>801</v>
      </c>
      <c r="BM109" s="202" t="s">
        <v>861</v>
      </c>
    </row>
    <row r="110" spans="1:65" s="2" customFormat="1" ht="16.5" customHeight="1">
      <c r="A110" s="37"/>
      <c r="B110" s="38"/>
      <c r="C110" s="191" t="s">
        <v>263</v>
      </c>
      <c r="D110" s="191" t="s">
        <v>148</v>
      </c>
      <c r="E110" s="192" t="s">
        <v>862</v>
      </c>
      <c r="F110" s="193" t="s">
        <v>863</v>
      </c>
      <c r="G110" s="194" t="s">
        <v>800</v>
      </c>
      <c r="H110" s="195">
        <v>2</v>
      </c>
      <c r="I110" s="196"/>
      <c r="J110" s="197">
        <f>ROUND(I110*H110,2)</f>
        <v>0</v>
      </c>
      <c r="K110" s="193" t="s">
        <v>32</v>
      </c>
      <c r="L110" s="42"/>
      <c r="M110" s="198" t="s">
        <v>32</v>
      </c>
      <c r="N110" s="199" t="s">
        <v>52</v>
      </c>
      <c r="O110" s="67"/>
      <c r="P110" s="200">
        <f>O110*H110</f>
        <v>0</v>
      </c>
      <c r="Q110" s="200">
        <v>0</v>
      </c>
      <c r="R110" s="200">
        <f>Q110*H110</f>
        <v>0</v>
      </c>
      <c r="S110" s="200">
        <v>0</v>
      </c>
      <c r="T110" s="201">
        <f>S110*H110</f>
        <v>0</v>
      </c>
      <c r="U110" s="37"/>
      <c r="V110" s="37"/>
      <c r="W110" s="37"/>
      <c r="X110" s="37"/>
      <c r="Y110" s="37"/>
      <c r="Z110" s="37"/>
      <c r="AA110" s="37"/>
      <c r="AB110" s="37"/>
      <c r="AC110" s="37"/>
      <c r="AD110" s="37"/>
      <c r="AE110" s="37"/>
      <c r="AR110" s="202" t="s">
        <v>801</v>
      </c>
      <c r="AT110" s="202" t="s">
        <v>148</v>
      </c>
      <c r="AU110" s="202" t="s">
        <v>90</v>
      </c>
      <c r="AY110" s="19" t="s">
        <v>146</v>
      </c>
      <c r="BE110" s="203">
        <f>IF(N110="základní",J110,0)</f>
        <v>0</v>
      </c>
      <c r="BF110" s="203">
        <f>IF(N110="snížená",J110,0)</f>
        <v>0</v>
      </c>
      <c r="BG110" s="203">
        <f>IF(N110="zákl. přenesená",J110,0)</f>
        <v>0</v>
      </c>
      <c r="BH110" s="203">
        <f>IF(N110="sníž. přenesená",J110,0)</f>
        <v>0</v>
      </c>
      <c r="BI110" s="203">
        <f>IF(N110="nulová",J110,0)</f>
        <v>0</v>
      </c>
      <c r="BJ110" s="19" t="s">
        <v>40</v>
      </c>
      <c r="BK110" s="203">
        <f>ROUND(I110*H110,2)</f>
        <v>0</v>
      </c>
      <c r="BL110" s="19" t="s">
        <v>801</v>
      </c>
      <c r="BM110" s="202" t="s">
        <v>864</v>
      </c>
    </row>
    <row r="111" spans="1:65" s="2" customFormat="1" ht="16.5" customHeight="1">
      <c r="A111" s="37"/>
      <c r="B111" s="38"/>
      <c r="C111" s="191" t="s">
        <v>271</v>
      </c>
      <c r="D111" s="191" t="s">
        <v>148</v>
      </c>
      <c r="E111" s="192" t="s">
        <v>865</v>
      </c>
      <c r="F111" s="193" t="s">
        <v>866</v>
      </c>
      <c r="G111" s="194" t="s">
        <v>800</v>
      </c>
      <c r="H111" s="195">
        <v>2</v>
      </c>
      <c r="I111" s="196"/>
      <c r="J111" s="197">
        <f>ROUND(I111*H111,2)</f>
        <v>0</v>
      </c>
      <c r="K111" s="193" t="s">
        <v>32</v>
      </c>
      <c r="L111" s="42"/>
      <c r="M111" s="198" t="s">
        <v>32</v>
      </c>
      <c r="N111" s="199" t="s">
        <v>52</v>
      </c>
      <c r="O111" s="67"/>
      <c r="P111" s="200">
        <f>O111*H111</f>
        <v>0</v>
      </c>
      <c r="Q111" s="200">
        <v>0</v>
      </c>
      <c r="R111" s="200">
        <f>Q111*H111</f>
        <v>0</v>
      </c>
      <c r="S111" s="200">
        <v>0</v>
      </c>
      <c r="T111" s="201">
        <f>S111*H111</f>
        <v>0</v>
      </c>
      <c r="U111" s="37"/>
      <c r="V111" s="37"/>
      <c r="W111" s="37"/>
      <c r="X111" s="37"/>
      <c r="Y111" s="37"/>
      <c r="Z111" s="37"/>
      <c r="AA111" s="37"/>
      <c r="AB111" s="37"/>
      <c r="AC111" s="37"/>
      <c r="AD111" s="37"/>
      <c r="AE111" s="37"/>
      <c r="AR111" s="202" t="s">
        <v>801</v>
      </c>
      <c r="AT111" s="202" t="s">
        <v>148</v>
      </c>
      <c r="AU111" s="202" t="s">
        <v>90</v>
      </c>
      <c r="AY111" s="19" t="s">
        <v>146</v>
      </c>
      <c r="BE111" s="203">
        <f>IF(N111="základní",J111,0)</f>
        <v>0</v>
      </c>
      <c r="BF111" s="203">
        <f>IF(N111="snížená",J111,0)</f>
        <v>0</v>
      </c>
      <c r="BG111" s="203">
        <f>IF(N111="zákl. přenesená",J111,0)</f>
        <v>0</v>
      </c>
      <c r="BH111" s="203">
        <f>IF(N111="sníž. přenesená",J111,0)</f>
        <v>0</v>
      </c>
      <c r="BI111" s="203">
        <f>IF(N111="nulová",J111,0)</f>
        <v>0</v>
      </c>
      <c r="BJ111" s="19" t="s">
        <v>40</v>
      </c>
      <c r="BK111" s="203">
        <f>ROUND(I111*H111,2)</f>
        <v>0</v>
      </c>
      <c r="BL111" s="19" t="s">
        <v>801</v>
      </c>
      <c r="BM111" s="202" t="s">
        <v>867</v>
      </c>
    </row>
    <row r="112" spans="1:65" s="2" customFormat="1" ht="16.5" customHeight="1">
      <c r="A112" s="37"/>
      <c r="B112" s="38"/>
      <c r="C112" s="191" t="s">
        <v>7</v>
      </c>
      <c r="D112" s="191" t="s">
        <v>148</v>
      </c>
      <c r="E112" s="192" t="s">
        <v>868</v>
      </c>
      <c r="F112" s="193" t="s">
        <v>869</v>
      </c>
      <c r="G112" s="194" t="s">
        <v>800</v>
      </c>
      <c r="H112" s="195">
        <v>1</v>
      </c>
      <c r="I112" s="196"/>
      <c r="J112" s="197">
        <f>ROUND(I112*H112,2)</f>
        <v>0</v>
      </c>
      <c r="K112" s="193" t="s">
        <v>32</v>
      </c>
      <c r="L112" s="42"/>
      <c r="M112" s="264" t="s">
        <v>32</v>
      </c>
      <c r="N112" s="265" t="s">
        <v>52</v>
      </c>
      <c r="O112" s="266"/>
      <c r="P112" s="267">
        <f>O112*H112</f>
        <v>0</v>
      </c>
      <c r="Q112" s="267">
        <v>0</v>
      </c>
      <c r="R112" s="267">
        <f>Q112*H112</f>
        <v>0</v>
      </c>
      <c r="S112" s="267">
        <v>0</v>
      </c>
      <c r="T112" s="268">
        <f>S112*H112</f>
        <v>0</v>
      </c>
      <c r="U112" s="37"/>
      <c r="V112" s="37"/>
      <c r="W112" s="37"/>
      <c r="X112" s="37"/>
      <c r="Y112" s="37"/>
      <c r="Z112" s="37"/>
      <c r="AA112" s="37"/>
      <c r="AB112" s="37"/>
      <c r="AC112" s="37"/>
      <c r="AD112" s="37"/>
      <c r="AE112" s="37"/>
      <c r="AR112" s="202" t="s">
        <v>801</v>
      </c>
      <c r="AT112" s="202" t="s">
        <v>148</v>
      </c>
      <c r="AU112" s="202" t="s">
        <v>90</v>
      </c>
      <c r="AY112" s="19" t="s">
        <v>146</v>
      </c>
      <c r="BE112" s="203">
        <f>IF(N112="základní",J112,0)</f>
        <v>0</v>
      </c>
      <c r="BF112" s="203">
        <f>IF(N112="snížená",J112,0)</f>
        <v>0</v>
      </c>
      <c r="BG112" s="203">
        <f>IF(N112="zákl. přenesená",J112,0)</f>
        <v>0</v>
      </c>
      <c r="BH112" s="203">
        <f>IF(N112="sníž. přenesená",J112,0)</f>
        <v>0</v>
      </c>
      <c r="BI112" s="203">
        <f>IF(N112="nulová",J112,0)</f>
        <v>0</v>
      </c>
      <c r="BJ112" s="19" t="s">
        <v>40</v>
      </c>
      <c r="BK112" s="203">
        <f>ROUND(I112*H112,2)</f>
        <v>0</v>
      </c>
      <c r="BL112" s="19" t="s">
        <v>801</v>
      </c>
      <c r="BM112" s="202" t="s">
        <v>870</v>
      </c>
    </row>
    <row r="113" spans="1:31" s="2" customFormat="1" ht="6.9" customHeight="1">
      <c r="A113" s="37"/>
      <c r="B113" s="50"/>
      <c r="C113" s="51"/>
      <c r="D113" s="51"/>
      <c r="E113" s="51"/>
      <c r="F113" s="51"/>
      <c r="G113" s="51"/>
      <c r="H113" s="51"/>
      <c r="I113" s="140"/>
      <c r="J113" s="51"/>
      <c r="K113" s="51"/>
      <c r="L113" s="42"/>
      <c r="M113" s="37"/>
      <c r="O113" s="37"/>
      <c r="P113" s="37"/>
      <c r="Q113" s="37"/>
      <c r="R113" s="37"/>
      <c r="S113" s="37"/>
      <c r="T113" s="37"/>
      <c r="U113" s="37"/>
      <c r="V113" s="37"/>
      <c r="W113" s="37"/>
      <c r="X113" s="37"/>
      <c r="Y113" s="37"/>
      <c r="Z113" s="37"/>
      <c r="AA113" s="37"/>
      <c r="AB113" s="37"/>
      <c r="AC113" s="37"/>
      <c r="AD113" s="37"/>
      <c r="AE113" s="37"/>
    </row>
  </sheetData>
  <sheetProtection algorithmName="SHA-512" hashValue="FeuwB+p8GaO/8hNXIqeFIbplZKdPn2Mz6GnZSUmBNDgEGQeOKsClHh4V0I7OIGuD9mEG9+ASWUkhiSDwr7n+eg==" saltValue="Xhzo9Mh5aYe3luL/48rvD2BVxa2xrXHsMR7sQ+M+VvCRaIBH0fwV/urAVjFSpsbBKSmvIy1RbyKm64GOZ0RheA==" spinCount="100000" sheet="1" objects="1" scenarios="1" formatColumns="0" formatRows="0" autoFilter="0"/>
  <autoFilter ref="C84:K112" xr:uid="{00000000-0009-0000-0000-000002000000}"/>
  <mergeCells count="9">
    <mergeCell ref="E50:H50"/>
    <mergeCell ref="E75:H75"/>
    <mergeCell ref="E77:H77"/>
    <mergeCell ref="L2:V2"/>
    <mergeCell ref="E7:H7"/>
    <mergeCell ref="E9:H9"/>
    <mergeCell ref="E18:H18"/>
    <mergeCell ref="E27:H27"/>
    <mergeCell ref="E48:H48"/>
  </mergeCells>
  <pageMargins left="0.39370078740157483" right="0.39370078740157483" top="0.39370078740157483" bottom="0.39370078740157483" header="0" footer="0"/>
  <pageSetup paperSize="9" scale="86" fitToHeight="100" orientation="landscape" blackAndWhite="1" r:id="rId1"/>
  <headerFooter>
    <oddHeader>&amp;LBENEŠOV - DOPRAVNÍ OPATŘENÍ U NÁDRAŽÍ - PRODLOUŽENÍ (KSÚS-IROP)&amp;CDOPAS s.r.o.&amp;RPOLOŽKOVÝ VÝKAZ VÝMĚR</oddHeader>
    <oddFooter>&amp;LVON - Vedlejší a ostatní náklady&amp;CStrana &amp;P z &amp;N&amp;RPoložkový soupis prací</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68"/>
  <sheetViews>
    <sheetView showGridLines="0" workbookViewId="0"/>
  </sheetViews>
  <sheetFormatPr defaultRowHeight="14.4"/>
  <cols>
    <col min="1" max="1" width="8.28515625" style="1" customWidth="1"/>
    <col min="2" max="2" width="1.7109375" style="1" customWidth="1"/>
    <col min="3" max="3" width="25" style="1" customWidth="1"/>
    <col min="4" max="4" width="130.85546875" style="1" customWidth="1"/>
    <col min="5" max="5" width="13.28515625" style="1" customWidth="1"/>
    <col min="6" max="6" width="20" style="1" customWidth="1"/>
    <col min="7" max="7" width="1.7109375" style="1" customWidth="1"/>
    <col min="8" max="8" width="8.28515625" style="1" customWidth="1"/>
  </cols>
  <sheetData>
    <row r="1" spans="1:8" s="1" customFormat="1" ht="11.25" customHeight="1"/>
    <row r="2" spans="1:8" s="1" customFormat="1" ht="36.9" customHeight="1"/>
    <row r="3" spans="1:8" s="1" customFormat="1" ht="6.9" customHeight="1">
      <c r="B3" s="106"/>
      <c r="C3" s="107"/>
      <c r="D3" s="107"/>
      <c r="E3" s="107"/>
      <c r="F3" s="107"/>
      <c r="G3" s="107"/>
      <c r="H3" s="22"/>
    </row>
    <row r="4" spans="1:8" s="1" customFormat="1" ht="24.9" customHeight="1">
      <c r="B4" s="22"/>
      <c r="C4" s="109" t="s">
        <v>871</v>
      </c>
      <c r="H4" s="22"/>
    </row>
    <row r="5" spans="1:8" s="1" customFormat="1" ht="12" customHeight="1">
      <c r="B5" s="22"/>
      <c r="C5" s="269" t="s">
        <v>13</v>
      </c>
      <c r="D5" s="407" t="s">
        <v>14</v>
      </c>
      <c r="E5" s="400"/>
      <c r="F5" s="400"/>
      <c r="H5" s="22"/>
    </row>
    <row r="6" spans="1:8" s="1" customFormat="1" ht="36.9" customHeight="1">
      <c r="B6" s="22"/>
      <c r="C6" s="270" t="s">
        <v>16</v>
      </c>
      <c r="D6" s="411" t="s">
        <v>17</v>
      </c>
      <c r="E6" s="400"/>
      <c r="F6" s="400"/>
      <c r="H6" s="22"/>
    </row>
    <row r="7" spans="1:8" s="1" customFormat="1" ht="16.5" customHeight="1">
      <c r="B7" s="22"/>
      <c r="C7" s="111" t="s">
        <v>24</v>
      </c>
      <c r="D7" s="116" t="str">
        <f>'Rekapitulace stavby'!AN8</f>
        <v>25. 9. 2019</v>
      </c>
      <c r="H7" s="22"/>
    </row>
    <row r="8" spans="1:8" s="2" customFormat="1" ht="10.8" customHeight="1">
      <c r="A8" s="37"/>
      <c r="B8" s="42"/>
      <c r="C8" s="37"/>
      <c r="D8" s="37"/>
      <c r="E8" s="37"/>
      <c r="F8" s="37"/>
      <c r="G8" s="37"/>
      <c r="H8" s="42"/>
    </row>
    <row r="9" spans="1:8" s="11" customFormat="1" ht="29.25" customHeight="1">
      <c r="A9" s="163"/>
      <c r="B9" s="271"/>
      <c r="C9" s="272" t="s">
        <v>62</v>
      </c>
      <c r="D9" s="273" t="s">
        <v>63</v>
      </c>
      <c r="E9" s="273" t="s">
        <v>133</v>
      </c>
      <c r="F9" s="274" t="s">
        <v>872</v>
      </c>
      <c r="G9" s="163"/>
      <c r="H9" s="271"/>
    </row>
    <row r="10" spans="1:8" s="2" customFormat="1" ht="26.4" customHeight="1">
      <c r="A10" s="37"/>
      <c r="B10" s="42"/>
      <c r="C10" s="275" t="s">
        <v>873</v>
      </c>
      <c r="D10" s="275" t="s">
        <v>87</v>
      </c>
      <c r="E10" s="37"/>
      <c r="F10" s="37"/>
      <c r="G10" s="37"/>
      <c r="H10" s="42"/>
    </row>
    <row r="11" spans="1:8" s="2" customFormat="1" ht="16.8" customHeight="1">
      <c r="A11" s="37"/>
      <c r="B11" s="42"/>
      <c r="C11" s="276" t="s">
        <v>94</v>
      </c>
      <c r="D11" s="277" t="s">
        <v>95</v>
      </c>
      <c r="E11" s="278" t="s">
        <v>96</v>
      </c>
      <c r="F11" s="279">
        <v>157.16</v>
      </c>
      <c r="G11" s="37"/>
      <c r="H11" s="42"/>
    </row>
    <row r="12" spans="1:8" s="2" customFormat="1" ht="16.8" customHeight="1">
      <c r="A12" s="37"/>
      <c r="B12" s="42"/>
      <c r="C12" s="280" t="s">
        <v>32</v>
      </c>
      <c r="D12" s="280" t="s">
        <v>874</v>
      </c>
      <c r="E12" s="19" t="s">
        <v>32</v>
      </c>
      <c r="F12" s="281">
        <v>157.16</v>
      </c>
      <c r="G12" s="37"/>
      <c r="H12" s="42"/>
    </row>
    <row r="13" spans="1:8" s="2" customFormat="1" ht="16.8" customHeight="1">
      <c r="A13" s="37"/>
      <c r="B13" s="42"/>
      <c r="C13" s="282" t="s">
        <v>875</v>
      </c>
      <c r="D13" s="37"/>
      <c r="E13" s="37"/>
      <c r="F13" s="37"/>
      <c r="G13" s="37"/>
      <c r="H13" s="42"/>
    </row>
    <row r="14" spans="1:8" s="2" customFormat="1" ht="16.8" customHeight="1">
      <c r="A14" s="37"/>
      <c r="B14" s="42"/>
      <c r="C14" s="280" t="s">
        <v>210</v>
      </c>
      <c r="D14" s="280" t="s">
        <v>876</v>
      </c>
      <c r="E14" s="19" t="s">
        <v>189</v>
      </c>
      <c r="F14" s="281">
        <v>44.005000000000003</v>
      </c>
      <c r="G14" s="37"/>
      <c r="H14" s="42"/>
    </row>
    <row r="15" spans="1:8" s="2" customFormat="1" ht="16.8" customHeight="1">
      <c r="A15" s="37"/>
      <c r="B15" s="42"/>
      <c r="C15" s="280" t="s">
        <v>326</v>
      </c>
      <c r="D15" s="280" t="s">
        <v>877</v>
      </c>
      <c r="E15" s="19" t="s">
        <v>189</v>
      </c>
      <c r="F15" s="281">
        <v>34.558</v>
      </c>
      <c r="G15" s="37"/>
      <c r="H15" s="42"/>
    </row>
    <row r="16" spans="1:8" s="2" customFormat="1" ht="16.8" customHeight="1">
      <c r="A16" s="37"/>
      <c r="B16" s="42"/>
      <c r="C16" s="280" t="s">
        <v>333</v>
      </c>
      <c r="D16" s="280" t="s">
        <v>878</v>
      </c>
      <c r="E16" s="19" t="s">
        <v>101</v>
      </c>
      <c r="F16" s="281">
        <v>314.32</v>
      </c>
      <c r="G16" s="37"/>
      <c r="H16" s="42"/>
    </row>
    <row r="17" spans="1:8" s="2" customFormat="1" ht="16.8" customHeight="1">
      <c r="A17" s="37"/>
      <c r="B17" s="42"/>
      <c r="C17" s="280" t="s">
        <v>345</v>
      </c>
      <c r="D17" s="280" t="s">
        <v>879</v>
      </c>
      <c r="E17" s="19" t="s">
        <v>189</v>
      </c>
      <c r="F17" s="281">
        <v>6.2859999999999996</v>
      </c>
      <c r="G17" s="37"/>
      <c r="H17" s="42"/>
    </row>
    <row r="18" spans="1:8" s="2" customFormat="1" ht="16.8" customHeight="1">
      <c r="A18" s="37"/>
      <c r="B18" s="42"/>
      <c r="C18" s="280" t="s">
        <v>351</v>
      </c>
      <c r="D18" s="280" t="s">
        <v>880</v>
      </c>
      <c r="E18" s="19" t="s">
        <v>96</v>
      </c>
      <c r="F18" s="281">
        <v>157.16</v>
      </c>
      <c r="G18" s="37"/>
      <c r="H18" s="42"/>
    </row>
    <row r="19" spans="1:8" s="2" customFormat="1" ht="16.8" customHeight="1">
      <c r="A19" s="37"/>
      <c r="B19" s="42"/>
      <c r="C19" s="276" t="s">
        <v>99</v>
      </c>
      <c r="D19" s="277" t="s">
        <v>100</v>
      </c>
      <c r="E19" s="278" t="s">
        <v>101</v>
      </c>
      <c r="F19" s="279">
        <v>953.37</v>
      </c>
      <c r="G19" s="37"/>
      <c r="H19" s="42"/>
    </row>
    <row r="20" spans="1:8" s="2" customFormat="1" ht="16.8" customHeight="1">
      <c r="A20" s="37"/>
      <c r="B20" s="42"/>
      <c r="C20" s="280" t="s">
        <v>32</v>
      </c>
      <c r="D20" s="280" t="s">
        <v>881</v>
      </c>
      <c r="E20" s="19" t="s">
        <v>32</v>
      </c>
      <c r="F20" s="281">
        <v>953.37</v>
      </c>
      <c r="G20" s="37"/>
      <c r="H20" s="42"/>
    </row>
    <row r="21" spans="1:8" s="2" customFormat="1" ht="16.8" customHeight="1">
      <c r="A21" s="37"/>
      <c r="B21" s="42"/>
      <c r="C21" s="282" t="s">
        <v>875</v>
      </c>
      <c r="D21" s="37"/>
      <c r="E21" s="37"/>
      <c r="F21" s="37"/>
      <c r="G21" s="37"/>
      <c r="H21" s="42"/>
    </row>
    <row r="22" spans="1:8" s="2" customFormat="1" ht="16.8" customHeight="1">
      <c r="A22" s="37"/>
      <c r="B22" s="42"/>
      <c r="C22" s="280" t="s">
        <v>194</v>
      </c>
      <c r="D22" s="280" t="s">
        <v>882</v>
      </c>
      <c r="E22" s="19" t="s">
        <v>189</v>
      </c>
      <c r="F22" s="281">
        <v>702.76800000000003</v>
      </c>
      <c r="G22" s="37"/>
      <c r="H22" s="42"/>
    </row>
    <row r="23" spans="1:8" s="2" customFormat="1" ht="16.8" customHeight="1">
      <c r="A23" s="37"/>
      <c r="B23" s="42"/>
      <c r="C23" s="280" t="s">
        <v>316</v>
      </c>
      <c r="D23" s="280" t="s">
        <v>883</v>
      </c>
      <c r="E23" s="19" t="s">
        <v>101</v>
      </c>
      <c r="F23" s="281">
        <v>1081.18</v>
      </c>
      <c r="G23" s="37"/>
      <c r="H23" s="42"/>
    </row>
    <row r="24" spans="1:8" s="2" customFormat="1" ht="16.8" customHeight="1">
      <c r="A24" s="37"/>
      <c r="B24" s="42"/>
      <c r="C24" s="280" t="s">
        <v>362</v>
      </c>
      <c r="D24" s="280" t="s">
        <v>884</v>
      </c>
      <c r="E24" s="19" t="s">
        <v>101</v>
      </c>
      <c r="F24" s="281">
        <v>2162.36</v>
      </c>
      <c r="G24" s="37"/>
      <c r="H24" s="42"/>
    </row>
    <row r="25" spans="1:8" s="2" customFormat="1" ht="16.8" customHeight="1">
      <c r="A25" s="37"/>
      <c r="B25" s="42"/>
      <c r="C25" s="280" t="s">
        <v>383</v>
      </c>
      <c r="D25" s="280" t="s">
        <v>885</v>
      </c>
      <c r="E25" s="19" t="s">
        <v>101</v>
      </c>
      <c r="F25" s="281">
        <v>1081.18</v>
      </c>
      <c r="G25" s="37"/>
      <c r="H25" s="42"/>
    </row>
    <row r="26" spans="1:8" s="2" customFormat="1" ht="16.8" customHeight="1">
      <c r="A26" s="37"/>
      <c r="B26" s="42"/>
      <c r="C26" s="280" t="s">
        <v>387</v>
      </c>
      <c r="D26" s="280" t="s">
        <v>886</v>
      </c>
      <c r="E26" s="19" t="s">
        <v>101</v>
      </c>
      <c r="F26" s="281">
        <v>961.88</v>
      </c>
      <c r="G26" s="37"/>
      <c r="H26" s="42"/>
    </row>
    <row r="27" spans="1:8" s="2" customFormat="1" ht="16.8" customHeight="1">
      <c r="A27" s="37"/>
      <c r="B27" s="42"/>
      <c r="C27" s="280" t="s">
        <v>392</v>
      </c>
      <c r="D27" s="280" t="s">
        <v>887</v>
      </c>
      <c r="E27" s="19" t="s">
        <v>101</v>
      </c>
      <c r="F27" s="281">
        <v>961.88</v>
      </c>
      <c r="G27" s="37"/>
      <c r="H27" s="42"/>
    </row>
    <row r="28" spans="1:8" s="2" customFormat="1" ht="16.8" customHeight="1">
      <c r="A28" s="37"/>
      <c r="B28" s="42"/>
      <c r="C28" s="280" t="s">
        <v>397</v>
      </c>
      <c r="D28" s="280" t="s">
        <v>888</v>
      </c>
      <c r="E28" s="19" t="s">
        <v>101</v>
      </c>
      <c r="F28" s="281">
        <v>961.88</v>
      </c>
      <c r="G28" s="37"/>
      <c r="H28" s="42"/>
    </row>
    <row r="29" spans="1:8" s="2" customFormat="1" ht="16.8" customHeight="1">
      <c r="A29" s="37"/>
      <c r="B29" s="42"/>
      <c r="C29" s="280" t="s">
        <v>401</v>
      </c>
      <c r="D29" s="280" t="s">
        <v>889</v>
      </c>
      <c r="E29" s="19" t="s">
        <v>101</v>
      </c>
      <c r="F29" s="281">
        <v>1923.76</v>
      </c>
      <c r="G29" s="37"/>
      <c r="H29" s="42"/>
    </row>
    <row r="30" spans="1:8" s="2" customFormat="1" ht="16.8" customHeight="1">
      <c r="A30" s="37"/>
      <c r="B30" s="42"/>
      <c r="C30" s="280" t="s">
        <v>407</v>
      </c>
      <c r="D30" s="280" t="s">
        <v>890</v>
      </c>
      <c r="E30" s="19" t="s">
        <v>101</v>
      </c>
      <c r="F30" s="281">
        <v>970.39</v>
      </c>
      <c r="G30" s="37"/>
      <c r="H30" s="42"/>
    </row>
    <row r="31" spans="1:8" s="2" customFormat="1" ht="16.8" customHeight="1">
      <c r="A31" s="37"/>
      <c r="B31" s="42"/>
      <c r="C31" s="280" t="s">
        <v>413</v>
      </c>
      <c r="D31" s="280" t="s">
        <v>891</v>
      </c>
      <c r="E31" s="19" t="s">
        <v>101</v>
      </c>
      <c r="F31" s="281">
        <v>961.88</v>
      </c>
      <c r="G31" s="37"/>
      <c r="H31" s="42"/>
    </row>
    <row r="32" spans="1:8" s="2" customFormat="1" ht="16.8" customHeight="1">
      <c r="A32" s="37"/>
      <c r="B32" s="42"/>
      <c r="C32" s="280" t="s">
        <v>658</v>
      </c>
      <c r="D32" s="280" t="s">
        <v>892</v>
      </c>
      <c r="E32" s="19" t="s">
        <v>101</v>
      </c>
      <c r="F32" s="281">
        <v>1081.18</v>
      </c>
      <c r="G32" s="37"/>
      <c r="H32" s="42"/>
    </row>
    <row r="33" spans="1:8" s="2" customFormat="1" ht="16.8" customHeight="1">
      <c r="A33" s="37"/>
      <c r="B33" s="42"/>
      <c r="C33" s="276" t="s">
        <v>104</v>
      </c>
      <c r="D33" s="277" t="s">
        <v>105</v>
      </c>
      <c r="E33" s="278" t="s">
        <v>101</v>
      </c>
      <c r="F33" s="279">
        <v>8.51</v>
      </c>
      <c r="G33" s="37"/>
      <c r="H33" s="42"/>
    </row>
    <row r="34" spans="1:8" s="2" customFormat="1" ht="16.8" customHeight="1">
      <c r="A34" s="37"/>
      <c r="B34" s="42"/>
      <c r="C34" s="280" t="s">
        <v>32</v>
      </c>
      <c r="D34" s="280" t="s">
        <v>893</v>
      </c>
      <c r="E34" s="19" t="s">
        <v>32</v>
      </c>
      <c r="F34" s="281">
        <v>8.51</v>
      </c>
      <c r="G34" s="37"/>
      <c r="H34" s="42"/>
    </row>
    <row r="35" spans="1:8" s="2" customFormat="1" ht="16.8" customHeight="1">
      <c r="A35" s="37"/>
      <c r="B35" s="42"/>
      <c r="C35" s="282" t="s">
        <v>875</v>
      </c>
      <c r="D35" s="37"/>
      <c r="E35" s="37"/>
      <c r="F35" s="37"/>
      <c r="G35" s="37"/>
      <c r="H35" s="42"/>
    </row>
    <row r="36" spans="1:8" s="2" customFormat="1" ht="16.8" customHeight="1">
      <c r="A36" s="37"/>
      <c r="B36" s="42"/>
      <c r="C36" s="280" t="s">
        <v>176</v>
      </c>
      <c r="D36" s="280" t="s">
        <v>894</v>
      </c>
      <c r="E36" s="19" t="s">
        <v>101</v>
      </c>
      <c r="F36" s="281">
        <v>8.51</v>
      </c>
      <c r="G36" s="37"/>
      <c r="H36" s="42"/>
    </row>
    <row r="37" spans="1:8" s="2" customFormat="1" ht="16.8" customHeight="1">
      <c r="A37" s="37"/>
      <c r="B37" s="42"/>
      <c r="C37" s="280" t="s">
        <v>182</v>
      </c>
      <c r="D37" s="280" t="s">
        <v>895</v>
      </c>
      <c r="E37" s="19" t="s">
        <v>101</v>
      </c>
      <c r="F37" s="281">
        <v>17.02</v>
      </c>
      <c r="G37" s="37"/>
      <c r="H37" s="42"/>
    </row>
    <row r="38" spans="1:8" s="2" customFormat="1" ht="16.8" customHeight="1">
      <c r="A38" s="37"/>
      <c r="B38" s="42"/>
      <c r="C38" s="280" t="s">
        <v>194</v>
      </c>
      <c r="D38" s="280" t="s">
        <v>882</v>
      </c>
      <c r="E38" s="19" t="s">
        <v>189</v>
      </c>
      <c r="F38" s="281">
        <v>702.76800000000003</v>
      </c>
      <c r="G38" s="37"/>
      <c r="H38" s="42"/>
    </row>
    <row r="39" spans="1:8" s="2" customFormat="1" ht="16.8" customHeight="1">
      <c r="A39" s="37"/>
      <c r="B39" s="42"/>
      <c r="C39" s="280" t="s">
        <v>316</v>
      </c>
      <c r="D39" s="280" t="s">
        <v>883</v>
      </c>
      <c r="E39" s="19" t="s">
        <v>101</v>
      </c>
      <c r="F39" s="281">
        <v>1081.18</v>
      </c>
      <c r="G39" s="37"/>
      <c r="H39" s="42"/>
    </row>
    <row r="40" spans="1:8" s="2" customFormat="1" ht="16.8" customHeight="1">
      <c r="A40" s="37"/>
      <c r="B40" s="42"/>
      <c r="C40" s="280" t="s">
        <v>362</v>
      </c>
      <c r="D40" s="280" t="s">
        <v>884</v>
      </c>
      <c r="E40" s="19" t="s">
        <v>101</v>
      </c>
      <c r="F40" s="281">
        <v>2162.36</v>
      </c>
      <c r="G40" s="37"/>
      <c r="H40" s="42"/>
    </row>
    <row r="41" spans="1:8" s="2" customFormat="1" ht="16.8" customHeight="1">
      <c r="A41" s="37"/>
      <c r="B41" s="42"/>
      <c r="C41" s="280" t="s">
        <v>383</v>
      </c>
      <c r="D41" s="280" t="s">
        <v>885</v>
      </c>
      <c r="E41" s="19" t="s">
        <v>101</v>
      </c>
      <c r="F41" s="281">
        <v>1081.18</v>
      </c>
      <c r="G41" s="37"/>
      <c r="H41" s="42"/>
    </row>
    <row r="42" spans="1:8" s="2" customFormat="1" ht="16.8" customHeight="1">
      <c r="A42" s="37"/>
      <c r="B42" s="42"/>
      <c r="C42" s="280" t="s">
        <v>387</v>
      </c>
      <c r="D42" s="280" t="s">
        <v>886</v>
      </c>
      <c r="E42" s="19" t="s">
        <v>101</v>
      </c>
      <c r="F42" s="281">
        <v>961.88</v>
      </c>
      <c r="G42" s="37"/>
      <c r="H42" s="42"/>
    </row>
    <row r="43" spans="1:8" s="2" customFormat="1" ht="16.8" customHeight="1">
      <c r="A43" s="37"/>
      <c r="B43" s="42"/>
      <c r="C43" s="280" t="s">
        <v>392</v>
      </c>
      <c r="D43" s="280" t="s">
        <v>887</v>
      </c>
      <c r="E43" s="19" t="s">
        <v>101</v>
      </c>
      <c r="F43" s="281">
        <v>961.88</v>
      </c>
      <c r="G43" s="37"/>
      <c r="H43" s="42"/>
    </row>
    <row r="44" spans="1:8" s="2" customFormat="1" ht="16.8" customHeight="1">
      <c r="A44" s="37"/>
      <c r="B44" s="42"/>
      <c r="C44" s="280" t="s">
        <v>397</v>
      </c>
      <c r="D44" s="280" t="s">
        <v>888</v>
      </c>
      <c r="E44" s="19" t="s">
        <v>101</v>
      </c>
      <c r="F44" s="281">
        <v>961.88</v>
      </c>
      <c r="G44" s="37"/>
      <c r="H44" s="42"/>
    </row>
    <row r="45" spans="1:8" s="2" customFormat="1" ht="16.8" customHeight="1">
      <c r="A45" s="37"/>
      <c r="B45" s="42"/>
      <c r="C45" s="280" t="s">
        <v>401</v>
      </c>
      <c r="D45" s="280" t="s">
        <v>889</v>
      </c>
      <c r="E45" s="19" t="s">
        <v>101</v>
      </c>
      <c r="F45" s="281">
        <v>1923.76</v>
      </c>
      <c r="G45" s="37"/>
      <c r="H45" s="42"/>
    </row>
    <row r="46" spans="1:8" s="2" customFormat="1" ht="16.8" customHeight="1">
      <c r="A46" s="37"/>
      <c r="B46" s="42"/>
      <c r="C46" s="280" t="s">
        <v>407</v>
      </c>
      <c r="D46" s="280" t="s">
        <v>890</v>
      </c>
      <c r="E46" s="19" t="s">
        <v>101</v>
      </c>
      <c r="F46" s="281">
        <v>970.39</v>
      </c>
      <c r="G46" s="37"/>
      <c r="H46" s="42"/>
    </row>
    <row r="47" spans="1:8" s="2" customFormat="1" ht="16.8" customHeight="1">
      <c r="A47" s="37"/>
      <c r="B47" s="42"/>
      <c r="C47" s="280" t="s">
        <v>413</v>
      </c>
      <c r="D47" s="280" t="s">
        <v>891</v>
      </c>
      <c r="E47" s="19" t="s">
        <v>101</v>
      </c>
      <c r="F47" s="281">
        <v>961.88</v>
      </c>
      <c r="G47" s="37"/>
      <c r="H47" s="42"/>
    </row>
    <row r="48" spans="1:8" s="2" customFormat="1" ht="16.8" customHeight="1">
      <c r="A48" s="37"/>
      <c r="B48" s="42"/>
      <c r="C48" s="280" t="s">
        <v>658</v>
      </c>
      <c r="D48" s="280" t="s">
        <v>892</v>
      </c>
      <c r="E48" s="19" t="s">
        <v>101</v>
      </c>
      <c r="F48" s="281">
        <v>1081.18</v>
      </c>
      <c r="G48" s="37"/>
      <c r="H48" s="42"/>
    </row>
    <row r="49" spans="1:8" s="2" customFormat="1" ht="16.8" customHeight="1">
      <c r="A49" s="37"/>
      <c r="B49" s="42"/>
      <c r="C49" s="276" t="s">
        <v>107</v>
      </c>
      <c r="D49" s="277" t="s">
        <v>108</v>
      </c>
      <c r="E49" s="278" t="s">
        <v>96</v>
      </c>
      <c r="F49" s="279">
        <v>20.71</v>
      </c>
      <c r="G49" s="37"/>
      <c r="H49" s="42"/>
    </row>
    <row r="50" spans="1:8" s="2" customFormat="1" ht="16.8" customHeight="1">
      <c r="A50" s="37"/>
      <c r="B50" s="42"/>
      <c r="C50" s="280" t="s">
        <v>32</v>
      </c>
      <c r="D50" s="280" t="s">
        <v>896</v>
      </c>
      <c r="E50" s="19" t="s">
        <v>32</v>
      </c>
      <c r="F50" s="281">
        <v>20.71</v>
      </c>
      <c r="G50" s="37"/>
      <c r="H50" s="42"/>
    </row>
    <row r="51" spans="1:8" s="2" customFormat="1" ht="16.8" customHeight="1">
      <c r="A51" s="37"/>
      <c r="B51" s="42"/>
      <c r="C51" s="282" t="s">
        <v>875</v>
      </c>
      <c r="D51" s="37"/>
      <c r="E51" s="37"/>
      <c r="F51" s="37"/>
      <c r="G51" s="37"/>
      <c r="H51" s="42"/>
    </row>
    <row r="52" spans="1:8" s="2" customFormat="1" ht="16.8" customHeight="1">
      <c r="A52" s="37"/>
      <c r="B52" s="42"/>
      <c r="C52" s="280" t="s">
        <v>222</v>
      </c>
      <c r="D52" s="280" t="s">
        <v>897</v>
      </c>
      <c r="E52" s="19" t="s">
        <v>189</v>
      </c>
      <c r="F52" s="281">
        <v>41.42</v>
      </c>
      <c r="G52" s="37"/>
      <c r="H52" s="42"/>
    </row>
    <row r="53" spans="1:8" s="2" customFormat="1" ht="16.8" customHeight="1">
      <c r="A53" s="37"/>
      <c r="B53" s="42"/>
      <c r="C53" s="280" t="s">
        <v>233</v>
      </c>
      <c r="D53" s="280" t="s">
        <v>898</v>
      </c>
      <c r="E53" s="19" t="s">
        <v>101</v>
      </c>
      <c r="F53" s="281">
        <v>82.84</v>
      </c>
      <c r="G53" s="37"/>
      <c r="H53" s="42"/>
    </row>
    <row r="54" spans="1:8" s="2" customFormat="1" ht="16.8" customHeight="1">
      <c r="A54" s="37"/>
      <c r="B54" s="42"/>
      <c r="C54" s="280" t="s">
        <v>290</v>
      </c>
      <c r="D54" s="280" t="s">
        <v>899</v>
      </c>
      <c r="E54" s="19" t="s">
        <v>189</v>
      </c>
      <c r="F54" s="281">
        <v>28.994</v>
      </c>
      <c r="G54" s="37"/>
      <c r="H54" s="42"/>
    </row>
    <row r="55" spans="1:8" s="2" customFormat="1" ht="16.8" customHeight="1">
      <c r="A55" s="37"/>
      <c r="B55" s="42"/>
      <c r="C55" s="280" t="s">
        <v>303</v>
      </c>
      <c r="D55" s="280" t="s">
        <v>900</v>
      </c>
      <c r="E55" s="19" t="s">
        <v>189</v>
      </c>
      <c r="F55" s="281">
        <v>9.7040000000000006</v>
      </c>
      <c r="G55" s="37"/>
      <c r="H55" s="42"/>
    </row>
    <row r="56" spans="1:8" s="2" customFormat="1" ht="16.8" customHeight="1">
      <c r="A56" s="37"/>
      <c r="B56" s="42"/>
      <c r="C56" s="280" t="s">
        <v>369</v>
      </c>
      <c r="D56" s="280" t="s">
        <v>901</v>
      </c>
      <c r="E56" s="19" t="s">
        <v>96</v>
      </c>
      <c r="F56" s="281">
        <v>20.71</v>
      </c>
      <c r="G56" s="37"/>
      <c r="H56" s="42"/>
    </row>
    <row r="57" spans="1:8" s="2" customFormat="1" ht="16.8" customHeight="1">
      <c r="A57" s="37"/>
      <c r="B57" s="42"/>
      <c r="C57" s="280" t="s">
        <v>376</v>
      </c>
      <c r="D57" s="280" t="s">
        <v>902</v>
      </c>
      <c r="E57" s="19" t="s">
        <v>189</v>
      </c>
      <c r="F57" s="281">
        <v>2.0710000000000002</v>
      </c>
      <c r="G57" s="37"/>
      <c r="H57" s="42"/>
    </row>
    <row r="58" spans="1:8" s="2" customFormat="1" ht="16.8" customHeight="1">
      <c r="A58" s="37"/>
      <c r="B58" s="42"/>
      <c r="C58" s="280" t="s">
        <v>428</v>
      </c>
      <c r="D58" s="280" t="s">
        <v>903</v>
      </c>
      <c r="E58" s="19" t="s">
        <v>96</v>
      </c>
      <c r="F58" s="281">
        <v>20.71</v>
      </c>
      <c r="G58" s="37"/>
      <c r="H58" s="42"/>
    </row>
    <row r="59" spans="1:8" s="2" customFormat="1" ht="16.8" customHeight="1">
      <c r="A59" s="37"/>
      <c r="B59" s="42"/>
      <c r="C59" s="280" t="s">
        <v>461</v>
      </c>
      <c r="D59" s="280" t="s">
        <v>904</v>
      </c>
      <c r="E59" s="19" t="s">
        <v>96</v>
      </c>
      <c r="F59" s="281">
        <v>20.71</v>
      </c>
      <c r="G59" s="37"/>
      <c r="H59" s="42"/>
    </row>
    <row r="60" spans="1:8" s="2" customFormat="1" ht="16.8" customHeight="1">
      <c r="A60" s="37"/>
      <c r="B60" s="42"/>
      <c r="C60" s="280" t="s">
        <v>508</v>
      </c>
      <c r="D60" s="280" t="s">
        <v>905</v>
      </c>
      <c r="E60" s="19" t="s">
        <v>96</v>
      </c>
      <c r="F60" s="281">
        <v>20.71</v>
      </c>
      <c r="G60" s="37"/>
      <c r="H60" s="42"/>
    </row>
    <row r="61" spans="1:8" s="2" customFormat="1" ht="16.8" customHeight="1">
      <c r="A61" s="37"/>
      <c r="B61" s="42"/>
      <c r="C61" s="276" t="s">
        <v>110</v>
      </c>
      <c r="D61" s="277" t="s">
        <v>111</v>
      </c>
      <c r="E61" s="278" t="s">
        <v>112</v>
      </c>
      <c r="F61" s="279">
        <v>3</v>
      </c>
      <c r="G61" s="37"/>
      <c r="H61" s="42"/>
    </row>
    <row r="62" spans="1:8" s="2" customFormat="1" ht="16.8" customHeight="1">
      <c r="A62" s="37"/>
      <c r="B62" s="42"/>
      <c r="C62" s="280" t="s">
        <v>32</v>
      </c>
      <c r="D62" s="280" t="s">
        <v>906</v>
      </c>
      <c r="E62" s="19" t="s">
        <v>32</v>
      </c>
      <c r="F62" s="281">
        <v>3</v>
      </c>
      <c r="G62" s="37"/>
      <c r="H62" s="42"/>
    </row>
    <row r="63" spans="1:8" s="2" customFormat="1" ht="16.8" customHeight="1">
      <c r="A63" s="37"/>
      <c r="B63" s="42"/>
      <c r="C63" s="282" t="s">
        <v>875</v>
      </c>
      <c r="D63" s="37"/>
      <c r="E63" s="37"/>
      <c r="F63" s="37"/>
      <c r="G63" s="37"/>
      <c r="H63" s="42"/>
    </row>
    <row r="64" spans="1:8" s="2" customFormat="1" ht="16.8" customHeight="1">
      <c r="A64" s="37"/>
      <c r="B64" s="42"/>
      <c r="C64" s="280" t="s">
        <v>466</v>
      </c>
      <c r="D64" s="280" t="s">
        <v>467</v>
      </c>
      <c r="E64" s="19" t="s">
        <v>112</v>
      </c>
      <c r="F64" s="281">
        <v>3</v>
      </c>
      <c r="G64" s="37"/>
      <c r="H64" s="42"/>
    </row>
    <row r="65" spans="1:8" s="2" customFormat="1" ht="16.8" customHeight="1">
      <c r="A65" s="37"/>
      <c r="B65" s="42"/>
      <c r="C65" s="280" t="s">
        <v>495</v>
      </c>
      <c r="D65" s="280" t="s">
        <v>496</v>
      </c>
      <c r="E65" s="19" t="s">
        <v>112</v>
      </c>
      <c r="F65" s="281">
        <v>3</v>
      </c>
      <c r="G65" s="37"/>
      <c r="H65" s="42"/>
    </row>
    <row r="66" spans="1:8" s="2" customFormat="1" ht="16.8" customHeight="1">
      <c r="A66" s="37"/>
      <c r="B66" s="42"/>
      <c r="C66" s="280" t="s">
        <v>695</v>
      </c>
      <c r="D66" s="280" t="s">
        <v>907</v>
      </c>
      <c r="E66" s="19" t="s">
        <v>112</v>
      </c>
      <c r="F66" s="281">
        <v>3</v>
      </c>
      <c r="G66" s="37"/>
      <c r="H66" s="42"/>
    </row>
    <row r="67" spans="1:8" s="2" customFormat="1" ht="7.35" customHeight="1">
      <c r="A67" s="37"/>
      <c r="B67" s="138"/>
      <c r="C67" s="139"/>
      <c r="D67" s="139"/>
      <c r="E67" s="139"/>
      <c r="F67" s="139"/>
      <c r="G67" s="139"/>
      <c r="H67" s="42"/>
    </row>
    <row r="68" spans="1:8" s="2" customFormat="1" ht="10.199999999999999">
      <c r="A68" s="37"/>
      <c r="B68" s="37"/>
      <c r="C68" s="37"/>
      <c r="D68" s="37"/>
      <c r="E68" s="37"/>
      <c r="F68" s="37"/>
      <c r="G68" s="37"/>
      <c r="H68" s="37"/>
    </row>
  </sheetData>
  <sheetProtection algorithmName="SHA-512" hashValue="vNgVBOD++SaDM5ea56jPyJtCfIcVht2D+fWSqckwQg5lI7gA4HQIb0o/DVzq096/wr/l1V2nJZm8kS8Ua26NfA==" saltValue="pVj//b8pZdnBlDz4EF+c8CmJTvo4OFvT1y1RMNP3+Q3vgdiXpOcSJ4ZgppOPqSbYf+iH0bzK2/SYFPUWdLBEvw==" spinCount="100000" sheet="1" objects="1" scenarios="1" formatColumns="0" formatRows="0"/>
  <mergeCells count="2">
    <mergeCell ref="D5:F5"/>
    <mergeCell ref="D6:F6"/>
  </mergeCells>
  <pageMargins left="0.70866141732283472" right="0.70866141732283472" top="0.78740157480314965" bottom="0.78740157480314965" header="0.31496062992125984" footer="0.31496062992125984"/>
  <pageSetup paperSize="9" scale="87" fitToHeight="100" orientation="landscape" blackAndWhite="1" r:id="rId1"/>
  <headerFooter>
    <oddHeader>&amp;LBENEŠOV - DOPRAVNÍ OPATŘENÍ U NÁDRAŽÍ - PRODLOUŽENÍ (KSÚS-IROP)&amp;CDOPAS s.r.o.&amp;RPOLOŽKOVÝ VÝKAZ VÝMĚR</oddHeader>
    <oddFooter>&amp;LSeznam figur&amp;CStrana &amp;P z &amp;N&amp;RPoložkový soupis prací</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218"/>
  <sheetViews>
    <sheetView showGridLines="0" zoomScale="110" zoomScaleNormal="110" workbookViewId="0"/>
  </sheetViews>
  <sheetFormatPr defaultRowHeight="14.4"/>
  <cols>
    <col min="1" max="1" width="8.28515625" style="283" customWidth="1"/>
    <col min="2" max="2" width="1.7109375" style="283" customWidth="1"/>
    <col min="3" max="4" width="5" style="283" customWidth="1"/>
    <col min="5" max="5" width="11.7109375" style="283" customWidth="1"/>
    <col min="6" max="6" width="9.140625" style="283" customWidth="1"/>
    <col min="7" max="7" width="5" style="283" customWidth="1"/>
    <col min="8" max="8" width="77.85546875" style="283" customWidth="1"/>
    <col min="9" max="10" width="20" style="283" customWidth="1"/>
    <col min="11" max="11" width="1.7109375" style="283" customWidth="1"/>
  </cols>
  <sheetData>
    <row r="1" spans="2:11" s="1" customFormat="1" ht="37.5" customHeight="1"/>
    <row r="2" spans="2:11" s="1" customFormat="1" ht="7.5" customHeight="1">
      <c r="B2" s="284"/>
      <c r="C2" s="285"/>
      <c r="D2" s="285"/>
      <c r="E2" s="285"/>
      <c r="F2" s="285"/>
      <c r="G2" s="285"/>
      <c r="H2" s="285"/>
      <c r="I2" s="285"/>
      <c r="J2" s="285"/>
      <c r="K2" s="286"/>
    </row>
    <row r="3" spans="2:11" s="17" customFormat="1" ht="45" customHeight="1">
      <c r="B3" s="287"/>
      <c r="C3" s="413" t="s">
        <v>908</v>
      </c>
      <c r="D3" s="413"/>
      <c r="E3" s="413"/>
      <c r="F3" s="413"/>
      <c r="G3" s="413"/>
      <c r="H3" s="413"/>
      <c r="I3" s="413"/>
      <c r="J3" s="413"/>
      <c r="K3" s="288"/>
    </row>
    <row r="4" spans="2:11" s="1" customFormat="1" ht="25.5" customHeight="1">
      <c r="B4" s="289"/>
      <c r="C4" s="418" t="s">
        <v>909</v>
      </c>
      <c r="D4" s="418"/>
      <c r="E4" s="418"/>
      <c r="F4" s="418"/>
      <c r="G4" s="418"/>
      <c r="H4" s="418"/>
      <c r="I4" s="418"/>
      <c r="J4" s="418"/>
      <c r="K4" s="290"/>
    </row>
    <row r="5" spans="2:11" s="1" customFormat="1" ht="5.25" customHeight="1">
      <c r="B5" s="289"/>
      <c r="C5" s="291"/>
      <c r="D5" s="291"/>
      <c r="E5" s="291"/>
      <c r="F5" s="291"/>
      <c r="G5" s="291"/>
      <c r="H5" s="291"/>
      <c r="I5" s="291"/>
      <c r="J5" s="291"/>
      <c r="K5" s="290"/>
    </row>
    <row r="6" spans="2:11" s="1" customFormat="1" ht="15" customHeight="1">
      <c r="B6" s="289"/>
      <c r="C6" s="417" t="s">
        <v>910</v>
      </c>
      <c r="D6" s="417"/>
      <c r="E6" s="417"/>
      <c r="F6" s="417"/>
      <c r="G6" s="417"/>
      <c r="H6" s="417"/>
      <c r="I6" s="417"/>
      <c r="J6" s="417"/>
      <c r="K6" s="290"/>
    </row>
    <row r="7" spans="2:11" s="1" customFormat="1" ht="15" customHeight="1">
      <c r="B7" s="293"/>
      <c r="C7" s="417" t="s">
        <v>911</v>
      </c>
      <c r="D7" s="417"/>
      <c r="E7" s="417"/>
      <c r="F7" s="417"/>
      <c r="G7" s="417"/>
      <c r="H7" s="417"/>
      <c r="I7" s="417"/>
      <c r="J7" s="417"/>
      <c r="K7" s="290"/>
    </row>
    <row r="8" spans="2:11" s="1" customFormat="1" ht="12.75" customHeight="1">
      <c r="B8" s="293"/>
      <c r="C8" s="292"/>
      <c r="D8" s="292"/>
      <c r="E8" s="292"/>
      <c r="F8" s="292"/>
      <c r="G8" s="292"/>
      <c r="H8" s="292"/>
      <c r="I8" s="292"/>
      <c r="J8" s="292"/>
      <c r="K8" s="290"/>
    </row>
    <row r="9" spans="2:11" s="1" customFormat="1" ht="15" customHeight="1">
      <c r="B9" s="293"/>
      <c r="C9" s="417" t="s">
        <v>912</v>
      </c>
      <c r="D9" s="417"/>
      <c r="E9" s="417"/>
      <c r="F9" s="417"/>
      <c r="G9" s="417"/>
      <c r="H9" s="417"/>
      <c r="I9" s="417"/>
      <c r="J9" s="417"/>
      <c r="K9" s="290"/>
    </row>
    <row r="10" spans="2:11" s="1" customFormat="1" ht="15" customHeight="1">
      <c r="B10" s="293"/>
      <c r="C10" s="292"/>
      <c r="D10" s="417" t="s">
        <v>913</v>
      </c>
      <c r="E10" s="417"/>
      <c r="F10" s="417"/>
      <c r="G10" s="417"/>
      <c r="H10" s="417"/>
      <c r="I10" s="417"/>
      <c r="J10" s="417"/>
      <c r="K10" s="290"/>
    </row>
    <row r="11" spans="2:11" s="1" customFormat="1" ht="15" customHeight="1">
      <c r="B11" s="293"/>
      <c r="C11" s="294"/>
      <c r="D11" s="417" t="s">
        <v>914</v>
      </c>
      <c r="E11" s="417"/>
      <c r="F11" s="417"/>
      <c r="G11" s="417"/>
      <c r="H11" s="417"/>
      <c r="I11" s="417"/>
      <c r="J11" s="417"/>
      <c r="K11" s="290"/>
    </row>
    <row r="12" spans="2:11" s="1" customFormat="1" ht="15" customHeight="1">
      <c r="B12" s="293"/>
      <c r="C12" s="294"/>
      <c r="D12" s="292"/>
      <c r="E12" s="292"/>
      <c r="F12" s="292"/>
      <c r="G12" s="292"/>
      <c r="H12" s="292"/>
      <c r="I12" s="292"/>
      <c r="J12" s="292"/>
      <c r="K12" s="290"/>
    </row>
    <row r="13" spans="2:11" s="1" customFormat="1" ht="15" customHeight="1">
      <c r="B13" s="293"/>
      <c r="C13" s="294"/>
      <c r="D13" s="295" t="s">
        <v>915</v>
      </c>
      <c r="E13" s="292"/>
      <c r="F13" s="292"/>
      <c r="G13" s="292"/>
      <c r="H13" s="292"/>
      <c r="I13" s="292"/>
      <c r="J13" s="292"/>
      <c r="K13" s="290"/>
    </row>
    <row r="14" spans="2:11" s="1" customFormat="1" ht="12.75" customHeight="1">
      <c r="B14" s="293"/>
      <c r="C14" s="294"/>
      <c r="D14" s="294"/>
      <c r="E14" s="294"/>
      <c r="F14" s="294"/>
      <c r="G14" s="294"/>
      <c r="H14" s="294"/>
      <c r="I14" s="294"/>
      <c r="J14" s="294"/>
      <c r="K14" s="290"/>
    </row>
    <row r="15" spans="2:11" s="1" customFormat="1" ht="15" customHeight="1">
      <c r="B15" s="293"/>
      <c r="C15" s="294"/>
      <c r="D15" s="417" t="s">
        <v>916</v>
      </c>
      <c r="E15" s="417"/>
      <c r="F15" s="417"/>
      <c r="G15" s="417"/>
      <c r="H15" s="417"/>
      <c r="I15" s="417"/>
      <c r="J15" s="417"/>
      <c r="K15" s="290"/>
    </row>
    <row r="16" spans="2:11" s="1" customFormat="1" ht="15" customHeight="1">
      <c r="B16" s="293"/>
      <c r="C16" s="294"/>
      <c r="D16" s="417" t="s">
        <v>917</v>
      </c>
      <c r="E16" s="417"/>
      <c r="F16" s="417"/>
      <c r="G16" s="417"/>
      <c r="H16" s="417"/>
      <c r="I16" s="417"/>
      <c r="J16" s="417"/>
      <c r="K16" s="290"/>
    </row>
    <row r="17" spans="2:11" s="1" customFormat="1" ht="15" customHeight="1">
      <c r="B17" s="293"/>
      <c r="C17" s="294"/>
      <c r="D17" s="417" t="s">
        <v>918</v>
      </c>
      <c r="E17" s="417"/>
      <c r="F17" s="417"/>
      <c r="G17" s="417"/>
      <c r="H17" s="417"/>
      <c r="I17" s="417"/>
      <c r="J17" s="417"/>
      <c r="K17" s="290"/>
    </row>
    <row r="18" spans="2:11" s="1" customFormat="1" ht="15" customHeight="1">
      <c r="B18" s="293"/>
      <c r="C18" s="294"/>
      <c r="D18" s="294"/>
      <c r="E18" s="296" t="s">
        <v>88</v>
      </c>
      <c r="F18" s="417" t="s">
        <v>919</v>
      </c>
      <c r="G18" s="417"/>
      <c r="H18" s="417"/>
      <c r="I18" s="417"/>
      <c r="J18" s="417"/>
      <c r="K18" s="290"/>
    </row>
    <row r="19" spans="2:11" s="1" customFormat="1" ht="15" customHeight="1">
      <c r="B19" s="293"/>
      <c r="C19" s="294"/>
      <c r="D19" s="294"/>
      <c r="E19" s="296" t="s">
        <v>920</v>
      </c>
      <c r="F19" s="417" t="s">
        <v>921</v>
      </c>
      <c r="G19" s="417"/>
      <c r="H19" s="417"/>
      <c r="I19" s="417"/>
      <c r="J19" s="417"/>
      <c r="K19" s="290"/>
    </row>
    <row r="20" spans="2:11" s="1" customFormat="1" ht="15" customHeight="1">
      <c r="B20" s="293"/>
      <c r="C20" s="294"/>
      <c r="D20" s="294"/>
      <c r="E20" s="296" t="s">
        <v>922</v>
      </c>
      <c r="F20" s="417" t="s">
        <v>923</v>
      </c>
      <c r="G20" s="417"/>
      <c r="H20" s="417"/>
      <c r="I20" s="417"/>
      <c r="J20" s="417"/>
      <c r="K20" s="290"/>
    </row>
    <row r="21" spans="2:11" s="1" customFormat="1" ht="15" customHeight="1">
      <c r="B21" s="293"/>
      <c r="C21" s="294"/>
      <c r="D21" s="294"/>
      <c r="E21" s="296" t="s">
        <v>91</v>
      </c>
      <c r="F21" s="417" t="s">
        <v>924</v>
      </c>
      <c r="G21" s="417"/>
      <c r="H21" s="417"/>
      <c r="I21" s="417"/>
      <c r="J21" s="417"/>
      <c r="K21" s="290"/>
    </row>
    <row r="22" spans="2:11" s="1" customFormat="1" ht="15" customHeight="1">
      <c r="B22" s="293"/>
      <c r="C22" s="294"/>
      <c r="D22" s="294"/>
      <c r="E22" s="296" t="s">
        <v>925</v>
      </c>
      <c r="F22" s="417" t="s">
        <v>926</v>
      </c>
      <c r="G22" s="417"/>
      <c r="H22" s="417"/>
      <c r="I22" s="417"/>
      <c r="J22" s="417"/>
      <c r="K22" s="290"/>
    </row>
    <row r="23" spans="2:11" s="1" customFormat="1" ht="15" customHeight="1">
      <c r="B23" s="293"/>
      <c r="C23" s="294"/>
      <c r="D23" s="294"/>
      <c r="E23" s="296" t="s">
        <v>927</v>
      </c>
      <c r="F23" s="417" t="s">
        <v>928</v>
      </c>
      <c r="G23" s="417"/>
      <c r="H23" s="417"/>
      <c r="I23" s="417"/>
      <c r="J23" s="417"/>
      <c r="K23" s="290"/>
    </row>
    <row r="24" spans="2:11" s="1" customFormat="1" ht="12.75" customHeight="1">
      <c r="B24" s="293"/>
      <c r="C24" s="294"/>
      <c r="D24" s="294"/>
      <c r="E24" s="294"/>
      <c r="F24" s="294"/>
      <c r="G24" s="294"/>
      <c r="H24" s="294"/>
      <c r="I24" s="294"/>
      <c r="J24" s="294"/>
      <c r="K24" s="290"/>
    </row>
    <row r="25" spans="2:11" s="1" customFormat="1" ht="15" customHeight="1">
      <c r="B25" s="293"/>
      <c r="C25" s="417" t="s">
        <v>929</v>
      </c>
      <c r="D25" s="417"/>
      <c r="E25" s="417"/>
      <c r="F25" s="417"/>
      <c r="G25" s="417"/>
      <c r="H25" s="417"/>
      <c r="I25" s="417"/>
      <c r="J25" s="417"/>
      <c r="K25" s="290"/>
    </row>
    <row r="26" spans="2:11" s="1" customFormat="1" ht="15" customHeight="1">
      <c r="B26" s="293"/>
      <c r="C26" s="417" t="s">
        <v>930</v>
      </c>
      <c r="D26" s="417"/>
      <c r="E26" s="417"/>
      <c r="F26" s="417"/>
      <c r="G26" s="417"/>
      <c r="H26" s="417"/>
      <c r="I26" s="417"/>
      <c r="J26" s="417"/>
      <c r="K26" s="290"/>
    </row>
    <row r="27" spans="2:11" s="1" customFormat="1" ht="15" customHeight="1">
      <c r="B27" s="293"/>
      <c r="C27" s="292"/>
      <c r="D27" s="417" t="s">
        <v>931</v>
      </c>
      <c r="E27" s="417"/>
      <c r="F27" s="417"/>
      <c r="G27" s="417"/>
      <c r="H27" s="417"/>
      <c r="I27" s="417"/>
      <c r="J27" s="417"/>
      <c r="K27" s="290"/>
    </row>
    <row r="28" spans="2:11" s="1" customFormat="1" ht="15" customHeight="1">
      <c r="B28" s="293"/>
      <c r="C28" s="294"/>
      <c r="D28" s="417" t="s">
        <v>932</v>
      </c>
      <c r="E28" s="417"/>
      <c r="F28" s="417"/>
      <c r="G28" s="417"/>
      <c r="H28" s="417"/>
      <c r="I28" s="417"/>
      <c r="J28" s="417"/>
      <c r="K28" s="290"/>
    </row>
    <row r="29" spans="2:11" s="1" customFormat="1" ht="12.75" customHeight="1">
      <c r="B29" s="293"/>
      <c r="C29" s="294"/>
      <c r="D29" s="294"/>
      <c r="E29" s="294"/>
      <c r="F29" s="294"/>
      <c r="G29" s="294"/>
      <c r="H29" s="294"/>
      <c r="I29" s="294"/>
      <c r="J29" s="294"/>
      <c r="K29" s="290"/>
    </row>
    <row r="30" spans="2:11" s="1" customFormat="1" ht="15" customHeight="1">
      <c r="B30" s="293"/>
      <c r="C30" s="294"/>
      <c r="D30" s="417" t="s">
        <v>933</v>
      </c>
      <c r="E30" s="417"/>
      <c r="F30" s="417"/>
      <c r="G30" s="417"/>
      <c r="H30" s="417"/>
      <c r="I30" s="417"/>
      <c r="J30" s="417"/>
      <c r="K30" s="290"/>
    </row>
    <row r="31" spans="2:11" s="1" customFormat="1" ht="15" customHeight="1">
      <c r="B31" s="293"/>
      <c r="C31" s="294"/>
      <c r="D31" s="417" t="s">
        <v>934</v>
      </c>
      <c r="E31" s="417"/>
      <c r="F31" s="417"/>
      <c r="G31" s="417"/>
      <c r="H31" s="417"/>
      <c r="I31" s="417"/>
      <c r="J31" s="417"/>
      <c r="K31" s="290"/>
    </row>
    <row r="32" spans="2:11" s="1" customFormat="1" ht="12.75" customHeight="1">
      <c r="B32" s="293"/>
      <c r="C32" s="294"/>
      <c r="D32" s="294"/>
      <c r="E32" s="294"/>
      <c r="F32" s="294"/>
      <c r="G32" s="294"/>
      <c r="H32" s="294"/>
      <c r="I32" s="294"/>
      <c r="J32" s="294"/>
      <c r="K32" s="290"/>
    </row>
    <row r="33" spans="2:11" s="1" customFormat="1" ht="15" customHeight="1">
      <c r="B33" s="293"/>
      <c r="C33" s="294"/>
      <c r="D33" s="417" t="s">
        <v>935</v>
      </c>
      <c r="E33" s="417"/>
      <c r="F33" s="417"/>
      <c r="G33" s="417"/>
      <c r="H33" s="417"/>
      <c r="I33" s="417"/>
      <c r="J33" s="417"/>
      <c r="K33" s="290"/>
    </row>
    <row r="34" spans="2:11" s="1" customFormat="1" ht="15" customHeight="1">
      <c r="B34" s="293"/>
      <c r="C34" s="294"/>
      <c r="D34" s="417" t="s">
        <v>936</v>
      </c>
      <c r="E34" s="417"/>
      <c r="F34" s="417"/>
      <c r="G34" s="417"/>
      <c r="H34" s="417"/>
      <c r="I34" s="417"/>
      <c r="J34" s="417"/>
      <c r="K34" s="290"/>
    </row>
    <row r="35" spans="2:11" s="1" customFormat="1" ht="15" customHeight="1">
      <c r="B35" s="293"/>
      <c r="C35" s="294"/>
      <c r="D35" s="417" t="s">
        <v>937</v>
      </c>
      <c r="E35" s="417"/>
      <c r="F35" s="417"/>
      <c r="G35" s="417"/>
      <c r="H35" s="417"/>
      <c r="I35" s="417"/>
      <c r="J35" s="417"/>
      <c r="K35" s="290"/>
    </row>
    <row r="36" spans="2:11" s="1" customFormat="1" ht="15" customHeight="1">
      <c r="B36" s="293"/>
      <c r="C36" s="294"/>
      <c r="D36" s="292"/>
      <c r="E36" s="295" t="s">
        <v>132</v>
      </c>
      <c r="F36" s="292"/>
      <c r="G36" s="417" t="s">
        <v>938</v>
      </c>
      <c r="H36" s="417"/>
      <c r="I36" s="417"/>
      <c r="J36" s="417"/>
      <c r="K36" s="290"/>
    </row>
    <row r="37" spans="2:11" s="1" customFormat="1" ht="30.75" customHeight="1">
      <c r="B37" s="293"/>
      <c r="C37" s="294"/>
      <c r="D37" s="292"/>
      <c r="E37" s="295" t="s">
        <v>939</v>
      </c>
      <c r="F37" s="292"/>
      <c r="G37" s="417" t="s">
        <v>940</v>
      </c>
      <c r="H37" s="417"/>
      <c r="I37" s="417"/>
      <c r="J37" s="417"/>
      <c r="K37" s="290"/>
    </row>
    <row r="38" spans="2:11" s="1" customFormat="1" ht="15" customHeight="1">
      <c r="B38" s="293"/>
      <c r="C38" s="294"/>
      <c r="D38" s="292"/>
      <c r="E38" s="295" t="s">
        <v>62</v>
      </c>
      <c r="F38" s="292"/>
      <c r="G38" s="417" t="s">
        <v>941</v>
      </c>
      <c r="H38" s="417"/>
      <c r="I38" s="417"/>
      <c r="J38" s="417"/>
      <c r="K38" s="290"/>
    </row>
    <row r="39" spans="2:11" s="1" customFormat="1" ht="15" customHeight="1">
      <c r="B39" s="293"/>
      <c r="C39" s="294"/>
      <c r="D39" s="292"/>
      <c r="E39" s="295" t="s">
        <v>63</v>
      </c>
      <c r="F39" s="292"/>
      <c r="G39" s="417" t="s">
        <v>942</v>
      </c>
      <c r="H39" s="417"/>
      <c r="I39" s="417"/>
      <c r="J39" s="417"/>
      <c r="K39" s="290"/>
    </row>
    <row r="40" spans="2:11" s="1" customFormat="1" ht="15" customHeight="1">
      <c r="B40" s="293"/>
      <c r="C40" s="294"/>
      <c r="D40" s="292"/>
      <c r="E40" s="295" t="s">
        <v>133</v>
      </c>
      <c r="F40" s="292"/>
      <c r="G40" s="417" t="s">
        <v>943</v>
      </c>
      <c r="H40" s="417"/>
      <c r="I40" s="417"/>
      <c r="J40" s="417"/>
      <c r="K40" s="290"/>
    </row>
    <row r="41" spans="2:11" s="1" customFormat="1" ht="15" customHeight="1">
      <c r="B41" s="293"/>
      <c r="C41" s="294"/>
      <c r="D41" s="292"/>
      <c r="E41" s="295" t="s">
        <v>134</v>
      </c>
      <c r="F41" s="292"/>
      <c r="G41" s="417" t="s">
        <v>944</v>
      </c>
      <c r="H41" s="417"/>
      <c r="I41" s="417"/>
      <c r="J41" s="417"/>
      <c r="K41" s="290"/>
    </row>
    <row r="42" spans="2:11" s="1" customFormat="1" ht="15" customHeight="1">
      <c r="B42" s="293"/>
      <c r="C42" s="294"/>
      <c r="D42" s="292"/>
      <c r="E42" s="295" t="s">
        <v>945</v>
      </c>
      <c r="F42" s="292"/>
      <c r="G42" s="417" t="s">
        <v>946</v>
      </c>
      <c r="H42" s="417"/>
      <c r="I42" s="417"/>
      <c r="J42" s="417"/>
      <c r="K42" s="290"/>
    </row>
    <row r="43" spans="2:11" s="1" customFormat="1" ht="15" customHeight="1">
      <c r="B43" s="293"/>
      <c r="C43" s="294"/>
      <c r="D43" s="292"/>
      <c r="E43" s="295"/>
      <c r="F43" s="292"/>
      <c r="G43" s="417" t="s">
        <v>947</v>
      </c>
      <c r="H43" s="417"/>
      <c r="I43" s="417"/>
      <c r="J43" s="417"/>
      <c r="K43" s="290"/>
    </row>
    <row r="44" spans="2:11" s="1" customFormat="1" ht="15" customHeight="1">
      <c r="B44" s="293"/>
      <c r="C44" s="294"/>
      <c r="D44" s="292"/>
      <c r="E44" s="295" t="s">
        <v>948</v>
      </c>
      <c r="F44" s="292"/>
      <c r="G44" s="417" t="s">
        <v>949</v>
      </c>
      <c r="H44" s="417"/>
      <c r="I44" s="417"/>
      <c r="J44" s="417"/>
      <c r="K44" s="290"/>
    </row>
    <row r="45" spans="2:11" s="1" customFormat="1" ht="15" customHeight="1">
      <c r="B45" s="293"/>
      <c r="C45" s="294"/>
      <c r="D45" s="292"/>
      <c r="E45" s="295" t="s">
        <v>136</v>
      </c>
      <c r="F45" s="292"/>
      <c r="G45" s="417" t="s">
        <v>950</v>
      </c>
      <c r="H45" s="417"/>
      <c r="I45" s="417"/>
      <c r="J45" s="417"/>
      <c r="K45" s="290"/>
    </row>
    <row r="46" spans="2:11" s="1" customFormat="1" ht="12.75" customHeight="1">
      <c r="B46" s="293"/>
      <c r="C46" s="294"/>
      <c r="D46" s="292"/>
      <c r="E46" s="292"/>
      <c r="F46" s="292"/>
      <c r="G46" s="292"/>
      <c r="H46" s="292"/>
      <c r="I46" s="292"/>
      <c r="J46" s="292"/>
      <c r="K46" s="290"/>
    </row>
    <row r="47" spans="2:11" s="1" customFormat="1" ht="15" customHeight="1">
      <c r="B47" s="293"/>
      <c r="C47" s="294"/>
      <c r="D47" s="417" t="s">
        <v>951</v>
      </c>
      <c r="E47" s="417"/>
      <c r="F47" s="417"/>
      <c r="G47" s="417"/>
      <c r="H47" s="417"/>
      <c r="I47" s="417"/>
      <c r="J47" s="417"/>
      <c r="K47" s="290"/>
    </row>
    <row r="48" spans="2:11" s="1" customFormat="1" ht="15" customHeight="1">
      <c r="B48" s="293"/>
      <c r="C48" s="294"/>
      <c r="D48" s="294"/>
      <c r="E48" s="417" t="s">
        <v>952</v>
      </c>
      <c r="F48" s="417"/>
      <c r="G48" s="417"/>
      <c r="H48" s="417"/>
      <c r="I48" s="417"/>
      <c r="J48" s="417"/>
      <c r="K48" s="290"/>
    </row>
    <row r="49" spans="2:11" s="1" customFormat="1" ht="15" customHeight="1">
      <c r="B49" s="293"/>
      <c r="C49" s="294"/>
      <c r="D49" s="294"/>
      <c r="E49" s="417" t="s">
        <v>953</v>
      </c>
      <c r="F49" s="417"/>
      <c r="G49" s="417"/>
      <c r="H49" s="417"/>
      <c r="I49" s="417"/>
      <c r="J49" s="417"/>
      <c r="K49" s="290"/>
    </row>
    <row r="50" spans="2:11" s="1" customFormat="1" ht="15" customHeight="1">
      <c r="B50" s="293"/>
      <c r="C50" s="294"/>
      <c r="D50" s="294"/>
      <c r="E50" s="417" t="s">
        <v>954</v>
      </c>
      <c r="F50" s="417"/>
      <c r="G50" s="417"/>
      <c r="H50" s="417"/>
      <c r="I50" s="417"/>
      <c r="J50" s="417"/>
      <c r="K50" s="290"/>
    </row>
    <row r="51" spans="2:11" s="1" customFormat="1" ht="15" customHeight="1">
      <c r="B51" s="293"/>
      <c r="C51" s="294"/>
      <c r="D51" s="417" t="s">
        <v>955</v>
      </c>
      <c r="E51" s="417"/>
      <c r="F51" s="417"/>
      <c r="G51" s="417"/>
      <c r="H51" s="417"/>
      <c r="I51" s="417"/>
      <c r="J51" s="417"/>
      <c r="K51" s="290"/>
    </row>
    <row r="52" spans="2:11" s="1" customFormat="1" ht="25.5" customHeight="1">
      <c r="B52" s="289"/>
      <c r="C52" s="418" t="s">
        <v>956</v>
      </c>
      <c r="D52" s="418"/>
      <c r="E52" s="418"/>
      <c r="F52" s="418"/>
      <c r="G52" s="418"/>
      <c r="H52" s="418"/>
      <c r="I52" s="418"/>
      <c r="J52" s="418"/>
      <c r="K52" s="290"/>
    </row>
    <row r="53" spans="2:11" s="1" customFormat="1" ht="5.25" customHeight="1">
      <c r="B53" s="289"/>
      <c r="C53" s="291"/>
      <c r="D53" s="291"/>
      <c r="E53" s="291"/>
      <c r="F53" s="291"/>
      <c r="G53" s="291"/>
      <c r="H53" s="291"/>
      <c r="I53" s="291"/>
      <c r="J53" s="291"/>
      <c r="K53" s="290"/>
    </row>
    <row r="54" spans="2:11" s="1" customFormat="1" ht="15" customHeight="1">
      <c r="B54" s="289"/>
      <c r="C54" s="417" t="s">
        <v>957</v>
      </c>
      <c r="D54" s="417"/>
      <c r="E54" s="417"/>
      <c r="F54" s="417"/>
      <c r="G54" s="417"/>
      <c r="H54" s="417"/>
      <c r="I54" s="417"/>
      <c r="J54" s="417"/>
      <c r="K54" s="290"/>
    </row>
    <row r="55" spans="2:11" s="1" customFormat="1" ht="15" customHeight="1">
      <c r="B55" s="289"/>
      <c r="C55" s="417" t="s">
        <v>958</v>
      </c>
      <c r="D55" s="417"/>
      <c r="E55" s="417"/>
      <c r="F55" s="417"/>
      <c r="G55" s="417"/>
      <c r="H55" s="417"/>
      <c r="I55" s="417"/>
      <c r="J55" s="417"/>
      <c r="K55" s="290"/>
    </row>
    <row r="56" spans="2:11" s="1" customFormat="1" ht="12.75" customHeight="1">
      <c r="B56" s="289"/>
      <c r="C56" s="292"/>
      <c r="D56" s="292"/>
      <c r="E56" s="292"/>
      <c r="F56" s="292"/>
      <c r="G56" s="292"/>
      <c r="H56" s="292"/>
      <c r="I56" s="292"/>
      <c r="J56" s="292"/>
      <c r="K56" s="290"/>
    </row>
    <row r="57" spans="2:11" s="1" customFormat="1" ht="15" customHeight="1">
      <c r="B57" s="289"/>
      <c r="C57" s="417" t="s">
        <v>959</v>
      </c>
      <c r="D57" s="417"/>
      <c r="E57" s="417"/>
      <c r="F57" s="417"/>
      <c r="G57" s="417"/>
      <c r="H57" s="417"/>
      <c r="I57" s="417"/>
      <c r="J57" s="417"/>
      <c r="K57" s="290"/>
    </row>
    <row r="58" spans="2:11" s="1" customFormat="1" ht="15" customHeight="1">
      <c r="B58" s="289"/>
      <c r="C58" s="294"/>
      <c r="D58" s="417" t="s">
        <v>960</v>
      </c>
      <c r="E58" s="417"/>
      <c r="F58" s="417"/>
      <c r="G58" s="417"/>
      <c r="H58" s="417"/>
      <c r="I58" s="417"/>
      <c r="J58" s="417"/>
      <c r="K58" s="290"/>
    </row>
    <row r="59" spans="2:11" s="1" customFormat="1" ht="15" customHeight="1">
      <c r="B59" s="289"/>
      <c r="C59" s="294"/>
      <c r="D59" s="417" t="s">
        <v>961</v>
      </c>
      <c r="E59" s="417"/>
      <c r="F59" s="417"/>
      <c r="G59" s="417"/>
      <c r="H59" s="417"/>
      <c r="I59" s="417"/>
      <c r="J59" s="417"/>
      <c r="K59" s="290"/>
    </row>
    <row r="60" spans="2:11" s="1" customFormat="1" ht="15" customHeight="1">
      <c r="B60" s="289"/>
      <c r="C60" s="294"/>
      <c r="D60" s="417" t="s">
        <v>962</v>
      </c>
      <c r="E60" s="417"/>
      <c r="F60" s="417"/>
      <c r="G60" s="417"/>
      <c r="H60" s="417"/>
      <c r="I60" s="417"/>
      <c r="J60" s="417"/>
      <c r="K60" s="290"/>
    </row>
    <row r="61" spans="2:11" s="1" customFormat="1" ht="15" customHeight="1">
      <c r="B61" s="289"/>
      <c r="C61" s="294"/>
      <c r="D61" s="417" t="s">
        <v>963</v>
      </c>
      <c r="E61" s="417"/>
      <c r="F61" s="417"/>
      <c r="G61" s="417"/>
      <c r="H61" s="417"/>
      <c r="I61" s="417"/>
      <c r="J61" s="417"/>
      <c r="K61" s="290"/>
    </row>
    <row r="62" spans="2:11" s="1" customFormat="1" ht="15" customHeight="1">
      <c r="B62" s="289"/>
      <c r="C62" s="294"/>
      <c r="D62" s="419" t="s">
        <v>964</v>
      </c>
      <c r="E62" s="419"/>
      <c r="F62" s="419"/>
      <c r="G62" s="419"/>
      <c r="H62" s="419"/>
      <c r="I62" s="419"/>
      <c r="J62" s="419"/>
      <c r="K62" s="290"/>
    </row>
    <row r="63" spans="2:11" s="1" customFormat="1" ht="15" customHeight="1">
      <c r="B63" s="289"/>
      <c r="C63" s="294"/>
      <c r="D63" s="417" t="s">
        <v>965</v>
      </c>
      <c r="E63" s="417"/>
      <c r="F63" s="417"/>
      <c r="G63" s="417"/>
      <c r="H63" s="417"/>
      <c r="I63" s="417"/>
      <c r="J63" s="417"/>
      <c r="K63" s="290"/>
    </row>
    <row r="64" spans="2:11" s="1" customFormat="1" ht="12.75" customHeight="1">
      <c r="B64" s="289"/>
      <c r="C64" s="294"/>
      <c r="D64" s="294"/>
      <c r="E64" s="297"/>
      <c r="F64" s="294"/>
      <c r="G64" s="294"/>
      <c r="H64" s="294"/>
      <c r="I64" s="294"/>
      <c r="J64" s="294"/>
      <c r="K64" s="290"/>
    </row>
    <row r="65" spans="2:11" s="1" customFormat="1" ht="15" customHeight="1">
      <c r="B65" s="289"/>
      <c r="C65" s="294"/>
      <c r="D65" s="417" t="s">
        <v>966</v>
      </c>
      <c r="E65" s="417"/>
      <c r="F65" s="417"/>
      <c r="G65" s="417"/>
      <c r="H65" s="417"/>
      <c r="I65" s="417"/>
      <c r="J65" s="417"/>
      <c r="K65" s="290"/>
    </row>
    <row r="66" spans="2:11" s="1" customFormat="1" ht="15" customHeight="1">
      <c r="B66" s="289"/>
      <c r="C66" s="294"/>
      <c r="D66" s="419" t="s">
        <v>967</v>
      </c>
      <c r="E66" s="419"/>
      <c r="F66" s="419"/>
      <c r="G66" s="419"/>
      <c r="H66" s="419"/>
      <c r="I66" s="419"/>
      <c r="J66" s="419"/>
      <c r="K66" s="290"/>
    </row>
    <row r="67" spans="2:11" s="1" customFormat="1" ht="15" customHeight="1">
      <c r="B67" s="289"/>
      <c r="C67" s="294"/>
      <c r="D67" s="417" t="s">
        <v>968</v>
      </c>
      <c r="E67" s="417"/>
      <c r="F67" s="417"/>
      <c r="G67" s="417"/>
      <c r="H67" s="417"/>
      <c r="I67" s="417"/>
      <c r="J67" s="417"/>
      <c r="K67" s="290"/>
    </row>
    <row r="68" spans="2:11" s="1" customFormat="1" ht="15" customHeight="1">
      <c r="B68" s="289"/>
      <c r="C68" s="294"/>
      <c r="D68" s="417" t="s">
        <v>969</v>
      </c>
      <c r="E68" s="417"/>
      <c r="F68" s="417"/>
      <c r="G68" s="417"/>
      <c r="H68" s="417"/>
      <c r="I68" s="417"/>
      <c r="J68" s="417"/>
      <c r="K68" s="290"/>
    </row>
    <row r="69" spans="2:11" s="1" customFormat="1" ht="15" customHeight="1">
      <c r="B69" s="289"/>
      <c r="C69" s="294"/>
      <c r="D69" s="417" t="s">
        <v>970</v>
      </c>
      <c r="E69" s="417"/>
      <c r="F69" s="417"/>
      <c r="G69" s="417"/>
      <c r="H69" s="417"/>
      <c r="I69" s="417"/>
      <c r="J69" s="417"/>
      <c r="K69" s="290"/>
    </row>
    <row r="70" spans="2:11" s="1" customFormat="1" ht="15" customHeight="1">
      <c r="B70" s="289"/>
      <c r="C70" s="294"/>
      <c r="D70" s="417" t="s">
        <v>971</v>
      </c>
      <c r="E70" s="417"/>
      <c r="F70" s="417"/>
      <c r="G70" s="417"/>
      <c r="H70" s="417"/>
      <c r="I70" s="417"/>
      <c r="J70" s="417"/>
      <c r="K70" s="290"/>
    </row>
    <row r="71" spans="2:11" s="1" customFormat="1" ht="12.75" customHeight="1">
      <c r="B71" s="298"/>
      <c r="C71" s="299"/>
      <c r="D71" s="299"/>
      <c r="E71" s="299"/>
      <c r="F71" s="299"/>
      <c r="G71" s="299"/>
      <c r="H71" s="299"/>
      <c r="I71" s="299"/>
      <c r="J71" s="299"/>
      <c r="K71" s="300"/>
    </row>
    <row r="72" spans="2:11" s="1" customFormat="1" ht="18.75" customHeight="1">
      <c r="B72" s="301"/>
      <c r="C72" s="301"/>
      <c r="D72" s="301"/>
      <c r="E72" s="301"/>
      <c r="F72" s="301"/>
      <c r="G72" s="301"/>
      <c r="H72" s="301"/>
      <c r="I72" s="301"/>
      <c r="J72" s="301"/>
      <c r="K72" s="302"/>
    </row>
    <row r="73" spans="2:11" s="1" customFormat="1" ht="18.75" customHeight="1">
      <c r="B73" s="302"/>
      <c r="C73" s="302"/>
      <c r="D73" s="302"/>
      <c r="E73" s="302"/>
      <c r="F73" s="302"/>
      <c r="G73" s="302"/>
      <c r="H73" s="302"/>
      <c r="I73" s="302"/>
      <c r="J73" s="302"/>
      <c r="K73" s="302"/>
    </row>
    <row r="74" spans="2:11" s="1" customFormat="1" ht="7.5" customHeight="1">
      <c r="B74" s="303"/>
      <c r="C74" s="304"/>
      <c r="D74" s="304"/>
      <c r="E74" s="304"/>
      <c r="F74" s="304"/>
      <c r="G74" s="304"/>
      <c r="H74" s="304"/>
      <c r="I74" s="304"/>
      <c r="J74" s="304"/>
      <c r="K74" s="305"/>
    </row>
    <row r="75" spans="2:11" s="1" customFormat="1" ht="45" customHeight="1">
      <c r="B75" s="306"/>
      <c r="C75" s="412" t="s">
        <v>972</v>
      </c>
      <c r="D75" s="412"/>
      <c r="E75" s="412"/>
      <c r="F75" s="412"/>
      <c r="G75" s="412"/>
      <c r="H75" s="412"/>
      <c r="I75" s="412"/>
      <c r="J75" s="412"/>
      <c r="K75" s="307"/>
    </row>
    <row r="76" spans="2:11" s="1" customFormat="1" ht="17.25" customHeight="1">
      <c r="B76" s="306"/>
      <c r="C76" s="308" t="s">
        <v>973</v>
      </c>
      <c r="D76" s="308"/>
      <c r="E76" s="308"/>
      <c r="F76" s="308" t="s">
        <v>974</v>
      </c>
      <c r="G76" s="309"/>
      <c r="H76" s="308" t="s">
        <v>63</v>
      </c>
      <c r="I76" s="308" t="s">
        <v>66</v>
      </c>
      <c r="J76" s="308" t="s">
        <v>975</v>
      </c>
      <c r="K76" s="307"/>
    </row>
    <row r="77" spans="2:11" s="1" customFormat="1" ht="17.25" customHeight="1">
      <c r="B77" s="306"/>
      <c r="C77" s="310" t="s">
        <v>976</v>
      </c>
      <c r="D77" s="310"/>
      <c r="E77" s="310"/>
      <c r="F77" s="311" t="s">
        <v>977</v>
      </c>
      <c r="G77" s="312"/>
      <c r="H77" s="310"/>
      <c r="I77" s="310"/>
      <c r="J77" s="310" t="s">
        <v>978</v>
      </c>
      <c r="K77" s="307"/>
    </row>
    <row r="78" spans="2:11" s="1" customFormat="1" ht="5.25" customHeight="1">
      <c r="B78" s="306"/>
      <c r="C78" s="313"/>
      <c r="D78" s="313"/>
      <c r="E78" s="313"/>
      <c r="F78" s="313"/>
      <c r="G78" s="314"/>
      <c r="H78" s="313"/>
      <c r="I78" s="313"/>
      <c r="J78" s="313"/>
      <c r="K78" s="307"/>
    </row>
    <row r="79" spans="2:11" s="1" customFormat="1" ht="15" customHeight="1">
      <c r="B79" s="306"/>
      <c r="C79" s="295" t="s">
        <v>62</v>
      </c>
      <c r="D79" s="313"/>
      <c r="E79" s="313"/>
      <c r="F79" s="315" t="s">
        <v>979</v>
      </c>
      <c r="G79" s="314"/>
      <c r="H79" s="295" t="s">
        <v>980</v>
      </c>
      <c r="I79" s="295" t="s">
        <v>981</v>
      </c>
      <c r="J79" s="295">
        <v>20</v>
      </c>
      <c r="K79" s="307"/>
    </row>
    <row r="80" spans="2:11" s="1" customFormat="1" ht="15" customHeight="1">
      <c r="B80" s="306"/>
      <c r="C80" s="295" t="s">
        <v>982</v>
      </c>
      <c r="D80" s="295"/>
      <c r="E80" s="295"/>
      <c r="F80" s="315" t="s">
        <v>979</v>
      </c>
      <c r="G80" s="314"/>
      <c r="H80" s="295" t="s">
        <v>983</v>
      </c>
      <c r="I80" s="295" t="s">
        <v>981</v>
      </c>
      <c r="J80" s="295">
        <v>120</v>
      </c>
      <c r="K80" s="307"/>
    </row>
    <row r="81" spans="2:11" s="1" customFormat="1" ht="15" customHeight="1">
      <c r="B81" s="316"/>
      <c r="C81" s="295" t="s">
        <v>984</v>
      </c>
      <c r="D81" s="295"/>
      <c r="E81" s="295"/>
      <c r="F81" s="315" t="s">
        <v>985</v>
      </c>
      <c r="G81" s="314"/>
      <c r="H81" s="295" t="s">
        <v>986</v>
      </c>
      <c r="I81" s="295" t="s">
        <v>981</v>
      </c>
      <c r="J81" s="295">
        <v>50</v>
      </c>
      <c r="K81" s="307"/>
    </row>
    <row r="82" spans="2:11" s="1" customFormat="1" ht="15" customHeight="1">
      <c r="B82" s="316"/>
      <c r="C82" s="295" t="s">
        <v>987</v>
      </c>
      <c r="D82" s="295"/>
      <c r="E82" s="295"/>
      <c r="F82" s="315" t="s">
        <v>979</v>
      </c>
      <c r="G82" s="314"/>
      <c r="H82" s="295" t="s">
        <v>988</v>
      </c>
      <c r="I82" s="295" t="s">
        <v>989</v>
      </c>
      <c r="J82" s="295"/>
      <c r="K82" s="307"/>
    </row>
    <row r="83" spans="2:11" s="1" customFormat="1" ht="15" customHeight="1">
      <c r="B83" s="316"/>
      <c r="C83" s="317" t="s">
        <v>990</v>
      </c>
      <c r="D83" s="317"/>
      <c r="E83" s="317"/>
      <c r="F83" s="318" t="s">
        <v>985</v>
      </c>
      <c r="G83" s="317"/>
      <c r="H83" s="317" t="s">
        <v>991</v>
      </c>
      <c r="I83" s="317" t="s">
        <v>981</v>
      </c>
      <c r="J83" s="317">
        <v>15</v>
      </c>
      <c r="K83" s="307"/>
    </row>
    <row r="84" spans="2:11" s="1" customFormat="1" ht="15" customHeight="1">
      <c r="B84" s="316"/>
      <c r="C84" s="317" t="s">
        <v>992</v>
      </c>
      <c r="D84" s="317"/>
      <c r="E84" s="317"/>
      <c r="F84" s="318" t="s">
        <v>985</v>
      </c>
      <c r="G84" s="317"/>
      <c r="H84" s="317" t="s">
        <v>993</v>
      </c>
      <c r="I84" s="317" t="s">
        <v>981</v>
      </c>
      <c r="J84" s="317">
        <v>15</v>
      </c>
      <c r="K84" s="307"/>
    </row>
    <row r="85" spans="2:11" s="1" customFormat="1" ht="15" customHeight="1">
      <c r="B85" s="316"/>
      <c r="C85" s="317" t="s">
        <v>994</v>
      </c>
      <c r="D85" s="317"/>
      <c r="E85" s="317"/>
      <c r="F85" s="318" t="s">
        <v>985</v>
      </c>
      <c r="G85" s="317"/>
      <c r="H85" s="317" t="s">
        <v>995</v>
      </c>
      <c r="I85" s="317" t="s">
        <v>981</v>
      </c>
      <c r="J85" s="317">
        <v>20</v>
      </c>
      <c r="K85" s="307"/>
    </row>
    <row r="86" spans="2:11" s="1" customFormat="1" ht="15" customHeight="1">
      <c r="B86" s="316"/>
      <c r="C86" s="317" t="s">
        <v>996</v>
      </c>
      <c r="D86" s="317"/>
      <c r="E86" s="317"/>
      <c r="F86" s="318" t="s">
        <v>985</v>
      </c>
      <c r="G86" s="317"/>
      <c r="H86" s="317" t="s">
        <v>997</v>
      </c>
      <c r="I86" s="317" t="s">
        <v>981</v>
      </c>
      <c r="J86" s="317">
        <v>20</v>
      </c>
      <c r="K86" s="307"/>
    </row>
    <row r="87" spans="2:11" s="1" customFormat="1" ht="15" customHeight="1">
      <c r="B87" s="316"/>
      <c r="C87" s="295" t="s">
        <v>998</v>
      </c>
      <c r="D87" s="295"/>
      <c r="E87" s="295"/>
      <c r="F87" s="315" t="s">
        <v>985</v>
      </c>
      <c r="G87" s="314"/>
      <c r="H87" s="295" t="s">
        <v>999</v>
      </c>
      <c r="I87" s="295" t="s">
        <v>981</v>
      </c>
      <c r="J87" s="295">
        <v>50</v>
      </c>
      <c r="K87" s="307"/>
    </row>
    <row r="88" spans="2:11" s="1" customFormat="1" ht="15" customHeight="1">
      <c r="B88" s="316"/>
      <c r="C88" s="295" t="s">
        <v>1000</v>
      </c>
      <c r="D88" s="295"/>
      <c r="E88" s="295"/>
      <c r="F88" s="315" t="s">
        <v>985</v>
      </c>
      <c r="G88" s="314"/>
      <c r="H88" s="295" t="s">
        <v>1001</v>
      </c>
      <c r="I88" s="295" t="s">
        <v>981</v>
      </c>
      <c r="J88" s="295">
        <v>20</v>
      </c>
      <c r="K88" s="307"/>
    </row>
    <row r="89" spans="2:11" s="1" customFormat="1" ht="15" customHeight="1">
      <c r="B89" s="316"/>
      <c r="C89" s="295" t="s">
        <v>1002</v>
      </c>
      <c r="D89" s="295"/>
      <c r="E89" s="295"/>
      <c r="F89" s="315" t="s">
        <v>985</v>
      </c>
      <c r="G89" s="314"/>
      <c r="H89" s="295" t="s">
        <v>1003</v>
      </c>
      <c r="I89" s="295" t="s">
        <v>981</v>
      </c>
      <c r="J89" s="295">
        <v>20</v>
      </c>
      <c r="K89" s="307"/>
    </row>
    <row r="90" spans="2:11" s="1" customFormat="1" ht="15" customHeight="1">
      <c r="B90" s="316"/>
      <c r="C90" s="295" t="s">
        <v>1004</v>
      </c>
      <c r="D90" s="295"/>
      <c r="E90" s="295"/>
      <c r="F90" s="315" t="s">
        <v>985</v>
      </c>
      <c r="G90" s="314"/>
      <c r="H90" s="295" t="s">
        <v>1005</v>
      </c>
      <c r="I90" s="295" t="s">
        <v>981</v>
      </c>
      <c r="J90" s="295">
        <v>50</v>
      </c>
      <c r="K90" s="307"/>
    </row>
    <row r="91" spans="2:11" s="1" customFormat="1" ht="15" customHeight="1">
      <c r="B91" s="316"/>
      <c r="C91" s="295" t="s">
        <v>1006</v>
      </c>
      <c r="D91" s="295"/>
      <c r="E91" s="295"/>
      <c r="F91" s="315" t="s">
        <v>985</v>
      </c>
      <c r="G91" s="314"/>
      <c r="H91" s="295" t="s">
        <v>1006</v>
      </c>
      <c r="I91" s="295" t="s">
        <v>981</v>
      </c>
      <c r="J91" s="295">
        <v>50</v>
      </c>
      <c r="K91" s="307"/>
    </row>
    <row r="92" spans="2:11" s="1" customFormat="1" ht="15" customHeight="1">
      <c r="B92" s="316"/>
      <c r="C92" s="295" t="s">
        <v>1007</v>
      </c>
      <c r="D92" s="295"/>
      <c r="E92" s="295"/>
      <c r="F92" s="315" t="s">
        <v>985</v>
      </c>
      <c r="G92" s="314"/>
      <c r="H92" s="295" t="s">
        <v>1008</v>
      </c>
      <c r="I92" s="295" t="s">
        <v>981</v>
      </c>
      <c r="J92" s="295">
        <v>255</v>
      </c>
      <c r="K92" s="307"/>
    </row>
    <row r="93" spans="2:11" s="1" customFormat="1" ht="15" customHeight="1">
      <c r="B93" s="316"/>
      <c r="C93" s="295" t="s">
        <v>1009</v>
      </c>
      <c r="D93" s="295"/>
      <c r="E93" s="295"/>
      <c r="F93" s="315" t="s">
        <v>979</v>
      </c>
      <c r="G93" s="314"/>
      <c r="H93" s="295" t="s">
        <v>1010</v>
      </c>
      <c r="I93" s="295" t="s">
        <v>1011</v>
      </c>
      <c r="J93" s="295"/>
      <c r="K93" s="307"/>
    </row>
    <row r="94" spans="2:11" s="1" customFormat="1" ht="15" customHeight="1">
      <c r="B94" s="316"/>
      <c r="C94" s="295" t="s">
        <v>1012</v>
      </c>
      <c r="D94" s="295"/>
      <c r="E94" s="295"/>
      <c r="F94" s="315" t="s">
        <v>979</v>
      </c>
      <c r="G94" s="314"/>
      <c r="H94" s="295" t="s">
        <v>1013</v>
      </c>
      <c r="I94" s="295" t="s">
        <v>1014</v>
      </c>
      <c r="J94" s="295"/>
      <c r="K94" s="307"/>
    </row>
    <row r="95" spans="2:11" s="1" customFormat="1" ht="15" customHeight="1">
      <c r="B95" s="316"/>
      <c r="C95" s="295" t="s">
        <v>1015</v>
      </c>
      <c r="D95" s="295"/>
      <c r="E95" s="295"/>
      <c r="F95" s="315" t="s">
        <v>979</v>
      </c>
      <c r="G95" s="314"/>
      <c r="H95" s="295" t="s">
        <v>1015</v>
      </c>
      <c r="I95" s="295" t="s">
        <v>1014</v>
      </c>
      <c r="J95" s="295"/>
      <c r="K95" s="307"/>
    </row>
    <row r="96" spans="2:11" s="1" customFormat="1" ht="15" customHeight="1">
      <c r="B96" s="316"/>
      <c r="C96" s="295" t="s">
        <v>47</v>
      </c>
      <c r="D96" s="295"/>
      <c r="E96" s="295"/>
      <c r="F96" s="315" t="s">
        <v>979</v>
      </c>
      <c r="G96" s="314"/>
      <c r="H96" s="295" t="s">
        <v>1016</v>
      </c>
      <c r="I96" s="295" t="s">
        <v>1014</v>
      </c>
      <c r="J96" s="295"/>
      <c r="K96" s="307"/>
    </row>
    <row r="97" spans="2:11" s="1" customFormat="1" ht="15" customHeight="1">
      <c r="B97" s="316"/>
      <c r="C97" s="295" t="s">
        <v>57</v>
      </c>
      <c r="D97" s="295"/>
      <c r="E97" s="295"/>
      <c r="F97" s="315" t="s">
        <v>979</v>
      </c>
      <c r="G97" s="314"/>
      <c r="H97" s="295" t="s">
        <v>1017</v>
      </c>
      <c r="I97" s="295" t="s">
        <v>1014</v>
      </c>
      <c r="J97" s="295"/>
      <c r="K97" s="307"/>
    </row>
    <row r="98" spans="2:11" s="1" customFormat="1" ht="15" customHeight="1">
      <c r="B98" s="319"/>
      <c r="C98" s="320"/>
      <c r="D98" s="320"/>
      <c r="E98" s="320"/>
      <c r="F98" s="320"/>
      <c r="G98" s="320"/>
      <c r="H98" s="320"/>
      <c r="I98" s="320"/>
      <c r="J98" s="320"/>
      <c r="K98" s="321"/>
    </row>
    <row r="99" spans="2:11" s="1" customFormat="1" ht="18.75" customHeight="1">
      <c r="B99" s="322"/>
      <c r="C99" s="323"/>
      <c r="D99" s="323"/>
      <c r="E99" s="323"/>
      <c r="F99" s="323"/>
      <c r="G99" s="323"/>
      <c r="H99" s="323"/>
      <c r="I99" s="323"/>
      <c r="J99" s="323"/>
      <c r="K99" s="322"/>
    </row>
    <row r="100" spans="2:11" s="1" customFormat="1" ht="18.75" customHeight="1">
      <c r="B100" s="302"/>
      <c r="C100" s="302"/>
      <c r="D100" s="302"/>
      <c r="E100" s="302"/>
      <c r="F100" s="302"/>
      <c r="G100" s="302"/>
      <c r="H100" s="302"/>
      <c r="I100" s="302"/>
      <c r="J100" s="302"/>
      <c r="K100" s="302"/>
    </row>
    <row r="101" spans="2:11" s="1" customFormat="1" ht="7.5" customHeight="1">
      <c r="B101" s="303"/>
      <c r="C101" s="304"/>
      <c r="D101" s="304"/>
      <c r="E101" s="304"/>
      <c r="F101" s="304"/>
      <c r="G101" s="304"/>
      <c r="H101" s="304"/>
      <c r="I101" s="304"/>
      <c r="J101" s="304"/>
      <c r="K101" s="305"/>
    </row>
    <row r="102" spans="2:11" s="1" customFormat="1" ht="45" customHeight="1">
      <c r="B102" s="306"/>
      <c r="C102" s="412" t="s">
        <v>1018</v>
      </c>
      <c r="D102" s="412"/>
      <c r="E102" s="412"/>
      <c r="F102" s="412"/>
      <c r="G102" s="412"/>
      <c r="H102" s="412"/>
      <c r="I102" s="412"/>
      <c r="J102" s="412"/>
      <c r="K102" s="307"/>
    </row>
    <row r="103" spans="2:11" s="1" customFormat="1" ht="17.25" customHeight="1">
      <c r="B103" s="306"/>
      <c r="C103" s="308" t="s">
        <v>973</v>
      </c>
      <c r="D103" s="308"/>
      <c r="E103" s="308"/>
      <c r="F103" s="308" t="s">
        <v>974</v>
      </c>
      <c r="G103" s="309"/>
      <c r="H103" s="308" t="s">
        <v>63</v>
      </c>
      <c r="I103" s="308" t="s">
        <v>66</v>
      </c>
      <c r="J103" s="308" t="s">
        <v>975</v>
      </c>
      <c r="K103" s="307"/>
    </row>
    <row r="104" spans="2:11" s="1" customFormat="1" ht="17.25" customHeight="1">
      <c r="B104" s="306"/>
      <c r="C104" s="310" t="s">
        <v>976</v>
      </c>
      <c r="D104" s="310"/>
      <c r="E104" s="310"/>
      <c r="F104" s="311" t="s">
        <v>977</v>
      </c>
      <c r="G104" s="312"/>
      <c r="H104" s="310"/>
      <c r="I104" s="310"/>
      <c r="J104" s="310" t="s">
        <v>978</v>
      </c>
      <c r="K104" s="307"/>
    </row>
    <row r="105" spans="2:11" s="1" customFormat="1" ht="5.25" customHeight="1">
      <c r="B105" s="306"/>
      <c r="C105" s="308"/>
      <c r="D105" s="308"/>
      <c r="E105" s="308"/>
      <c r="F105" s="308"/>
      <c r="G105" s="324"/>
      <c r="H105" s="308"/>
      <c r="I105" s="308"/>
      <c r="J105" s="308"/>
      <c r="K105" s="307"/>
    </row>
    <row r="106" spans="2:11" s="1" customFormat="1" ht="15" customHeight="1">
      <c r="B106" s="306"/>
      <c r="C106" s="295" t="s">
        <v>62</v>
      </c>
      <c r="D106" s="313"/>
      <c r="E106" s="313"/>
      <c r="F106" s="315" t="s">
        <v>979</v>
      </c>
      <c r="G106" s="324"/>
      <c r="H106" s="295" t="s">
        <v>1019</v>
      </c>
      <c r="I106" s="295" t="s">
        <v>981</v>
      </c>
      <c r="J106" s="295">
        <v>20</v>
      </c>
      <c r="K106" s="307"/>
    </row>
    <row r="107" spans="2:11" s="1" customFormat="1" ht="15" customHeight="1">
      <c r="B107" s="306"/>
      <c r="C107" s="295" t="s">
        <v>982</v>
      </c>
      <c r="D107" s="295"/>
      <c r="E107" s="295"/>
      <c r="F107" s="315" t="s">
        <v>979</v>
      </c>
      <c r="G107" s="295"/>
      <c r="H107" s="295" t="s">
        <v>1019</v>
      </c>
      <c r="I107" s="295" t="s">
        <v>981</v>
      </c>
      <c r="J107" s="295">
        <v>120</v>
      </c>
      <c r="K107" s="307"/>
    </row>
    <row r="108" spans="2:11" s="1" customFormat="1" ht="15" customHeight="1">
      <c r="B108" s="316"/>
      <c r="C108" s="295" t="s">
        <v>984</v>
      </c>
      <c r="D108" s="295"/>
      <c r="E108" s="295"/>
      <c r="F108" s="315" t="s">
        <v>985</v>
      </c>
      <c r="G108" s="295"/>
      <c r="H108" s="295" t="s">
        <v>1019</v>
      </c>
      <c r="I108" s="295" t="s">
        <v>981</v>
      </c>
      <c r="J108" s="295">
        <v>50</v>
      </c>
      <c r="K108" s="307"/>
    </row>
    <row r="109" spans="2:11" s="1" customFormat="1" ht="15" customHeight="1">
      <c r="B109" s="316"/>
      <c r="C109" s="295" t="s">
        <v>987</v>
      </c>
      <c r="D109" s="295"/>
      <c r="E109" s="295"/>
      <c r="F109" s="315" t="s">
        <v>979</v>
      </c>
      <c r="G109" s="295"/>
      <c r="H109" s="295" t="s">
        <v>1019</v>
      </c>
      <c r="I109" s="295" t="s">
        <v>989</v>
      </c>
      <c r="J109" s="295"/>
      <c r="K109" s="307"/>
    </row>
    <row r="110" spans="2:11" s="1" customFormat="1" ht="15" customHeight="1">
      <c r="B110" s="316"/>
      <c r="C110" s="295" t="s">
        <v>998</v>
      </c>
      <c r="D110" s="295"/>
      <c r="E110" s="295"/>
      <c r="F110" s="315" t="s">
        <v>985</v>
      </c>
      <c r="G110" s="295"/>
      <c r="H110" s="295" t="s">
        <v>1019</v>
      </c>
      <c r="I110" s="295" t="s">
        <v>981</v>
      </c>
      <c r="J110" s="295">
        <v>50</v>
      </c>
      <c r="K110" s="307"/>
    </row>
    <row r="111" spans="2:11" s="1" customFormat="1" ht="15" customHeight="1">
      <c r="B111" s="316"/>
      <c r="C111" s="295" t="s">
        <v>1006</v>
      </c>
      <c r="D111" s="295"/>
      <c r="E111" s="295"/>
      <c r="F111" s="315" t="s">
        <v>985</v>
      </c>
      <c r="G111" s="295"/>
      <c r="H111" s="295" t="s">
        <v>1019</v>
      </c>
      <c r="I111" s="295" t="s">
        <v>981</v>
      </c>
      <c r="J111" s="295">
        <v>50</v>
      </c>
      <c r="K111" s="307"/>
    </row>
    <row r="112" spans="2:11" s="1" customFormat="1" ht="15" customHeight="1">
      <c r="B112" s="316"/>
      <c r="C112" s="295" t="s">
        <v>1004</v>
      </c>
      <c r="D112" s="295"/>
      <c r="E112" s="295"/>
      <c r="F112" s="315" t="s">
        <v>985</v>
      </c>
      <c r="G112" s="295"/>
      <c r="H112" s="295" t="s">
        <v>1019</v>
      </c>
      <c r="I112" s="295" t="s">
        <v>981</v>
      </c>
      <c r="J112" s="295">
        <v>50</v>
      </c>
      <c r="K112" s="307"/>
    </row>
    <row r="113" spans="2:11" s="1" customFormat="1" ht="15" customHeight="1">
      <c r="B113" s="316"/>
      <c r="C113" s="295" t="s">
        <v>62</v>
      </c>
      <c r="D113" s="295"/>
      <c r="E113" s="295"/>
      <c r="F113" s="315" t="s">
        <v>979</v>
      </c>
      <c r="G113" s="295"/>
      <c r="H113" s="295" t="s">
        <v>1020</v>
      </c>
      <c r="I113" s="295" t="s">
        <v>981</v>
      </c>
      <c r="J113" s="295">
        <v>20</v>
      </c>
      <c r="K113" s="307"/>
    </row>
    <row r="114" spans="2:11" s="1" customFormat="1" ht="15" customHeight="1">
      <c r="B114" s="316"/>
      <c r="C114" s="295" t="s">
        <v>1021</v>
      </c>
      <c r="D114" s="295"/>
      <c r="E114" s="295"/>
      <c r="F114" s="315" t="s">
        <v>979</v>
      </c>
      <c r="G114" s="295"/>
      <c r="H114" s="295" t="s">
        <v>1022</v>
      </c>
      <c r="I114" s="295" t="s">
        <v>981</v>
      </c>
      <c r="J114" s="295">
        <v>120</v>
      </c>
      <c r="K114" s="307"/>
    </row>
    <row r="115" spans="2:11" s="1" customFormat="1" ht="15" customHeight="1">
      <c r="B115" s="316"/>
      <c r="C115" s="295" t="s">
        <v>47</v>
      </c>
      <c r="D115" s="295"/>
      <c r="E115" s="295"/>
      <c r="F115" s="315" t="s">
        <v>979</v>
      </c>
      <c r="G115" s="295"/>
      <c r="H115" s="295" t="s">
        <v>1023</v>
      </c>
      <c r="I115" s="295" t="s">
        <v>1014</v>
      </c>
      <c r="J115" s="295"/>
      <c r="K115" s="307"/>
    </row>
    <row r="116" spans="2:11" s="1" customFormat="1" ht="15" customHeight="1">
      <c r="B116" s="316"/>
      <c r="C116" s="295" t="s">
        <v>57</v>
      </c>
      <c r="D116" s="295"/>
      <c r="E116" s="295"/>
      <c r="F116" s="315" t="s">
        <v>979</v>
      </c>
      <c r="G116" s="295"/>
      <c r="H116" s="295" t="s">
        <v>1024</v>
      </c>
      <c r="I116" s="295" t="s">
        <v>1014</v>
      </c>
      <c r="J116" s="295"/>
      <c r="K116" s="307"/>
    </row>
    <row r="117" spans="2:11" s="1" customFormat="1" ht="15" customHeight="1">
      <c r="B117" s="316"/>
      <c r="C117" s="295" t="s">
        <v>66</v>
      </c>
      <c r="D117" s="295"/>
      <c r="E117" s="295"/>
      <c r="F117" s="315" t="s">
        <v>979</v>
      </c>
      <c r="G117" s="295"/>
      <c r="H117" s="295" t="s">
        <v>1025</v>
      </c>
      <c r="I117" s="295" t="s">
        <v>1026</v>
      </c>
      <c r="J117" s="295"/>
      <c r="K117" s="307"/>
    </row>
    <row r="118" spans="2:11" s="1" customFormat="1" ht="15" customHeight="1">
      <c r="B118" s="319"/>
      <c r="C118" s="325"/>
      <c r="D118" s="325"/>
      <c r="E118" s="325"/>
      <c r="F118" s="325"/>
      <c r="G118" s="325"/>
      <c r="H118" s="325"/>
      <c r="I118" s="325"/>
      <c r="J118" s="325"/>
      <c r="K118" s="321"/>
    </row>
    <row r="119" spans="2:11" s="1" customFormat="1" ht="18.75" customHeight="1">
      <c r="B119" s="326"/>
      <c r="C119" s="292"/>
      <c r="D119" s="292"/>
      <c r="E119" s="292"/>
      <c r="F119" s="327"/>
      <c r="G119" s="292"/>
      <c r="H119" s="292"/>
      <c r="I119" s="292"/>
      <c r="J119" s="292"/>
      <c r="K119" s="326"/>
    </row>
    <row r="120" spans="2:11" s="1" customFormat="1" ht="18.75" customHeight="1">
      <c r="B120" s="302"/>
      <c r="C120" s="302"/>
      <c r="D120" s="302"/>
      <c r="E120" s="302"/>
      <c r="F120" s="302"/>
      <c r="G120" s="302"/>
      <c r="H120" s="302"/>
      <c r="I120" s="302"/>
      <c r="J120" s="302"/>
      <c r="K120" s="302"/>
    </row>
    <row r="121" spans="2:11" s="1" customFormat="1" ht="7.5" customHeight="1">
      <c r="B121" s="328"/>
      <c r="C121" s="329"/>
      <c r="D121" s="329"/>
      <c r="E121" s="329"/>
      <c r="F121" s="329"/>
      <c r="G121" s="329"/>
      <c r="H121" s="329"/>
      <c r="I121" s="329"/>
      <c r="J121" s="329"/>
      <c r="K121" s="330"/>
    </row>
    <row r="122" spans="2:11" s="1" customFormat="1" ht="45" customHeight="1">
      <c r="B122" s="331"/>
      <c r="C122" s="413" t="s">
        <v>1027</v>
      </c>
      <c r="D122" s="413"/>
      <c r="E122" s="413"/>
      <c r="F122" s="413"/>
      <c r="G122" s="413"/>
      <c r="H122" s="413"/>
      <c r="I122" s="413"/>
      <c r="J122" s="413"/>
      <c r="K122" s="332"/>
    </row>
    <row r="123" spans="2:11" s="1" customFormat="1" ht="17.25" customHeight="1">
      <c r="B123" s="333"/>
      <c r="C123" s="308" t="s">
        <v>973</v>
      </c>
      <c r="D123" s="308"/>
      <c r="E123" s="308"/>
      <c r="F123" s="308" t="s">
        <v>974</v>
      </c>
      <c r="G123" s="309"/>
      <c r="H123" s="308" t="s">
        <v>63</v>
      </c>
      <c r="I123" s="308" t="s">
        <v>66</v>
      </c>
      <c r="J123" s="308" t="s">
        <v>975</v>
      </c>
      <c r="K123" s="334"/>
    </row>
    <row r="124" spans="2:11" s="1" customFormat="1" ht="17.25" customHeight="1">
      <c r="B124" s="333"/>
      <c r="C124" s="310" t="s">
        <v>976</v>
      </c>
      <c r="D124" s="310"/>
      <c r="E124" s="310"/>
      <c r="F124" s="311" t="s">
        <v>977</v>
      </c>
      <c r="G124" s="312"/>
      <c r="H124" s="310"/>
      <c r="I124" s="310"/>
      <c r="J124" s="310" t="s">
        <v>978</v>
      </c>
      <c r="K124" s="334"/>
    </row>
    <row r="125" spans="2:11" s="1" customFormat="1" ht="5.25" customHeight="1">
      <c r="B125" s="335"/>
      <c r="C125" s="313"/>
      <c r="D125" s="313"/>
      <c r="E125" s="313"/>
      <c r="F125" s="313"/>
      <c r="G125" s="295"/>
      <c r="H125" s="313"/>
      <c r="I125" s="313"/>
      <c r="J125" s="313"/>
      <c r="K125" s="336"/>
    </row>
    <row r="126" spans="2:11" s="1" customFormat="1" ht="15" customHeight="1">
      <c r="B126" s="335"/>
      <c r="C126" s="295" t="s">
        <v>982</v>
      </c>
      <c r="D126" s="313"/>
      <c r="E126" s="313"/>
      <c r="F126" s="315" t="s">
        <v>979</v>
      </c>
      <c r="G126" s="295"/>
      <c r="H126" s="295" t="s">
        <v>1019</v>
      </c>
      <c r="I126" s="295" t="s">
        <v>981</v>
      </c>
      <c r="J126" s="295">
        <v>120</v>
      </c>
      <c r="K126" s="337"/>
    </row>
    <row r="127" spans="2:11" s="1" customFormat="1" ht="15" customHeight="1">
      <c r="B127" s="335"/>
      <c r="C127" s="295" t="s">
        <v>1028</v>
      </c>
      <c r="D127" s="295"/>
      <c r="E127" s="295"/>
      <c r="F127" s="315" t="s">
        <v>979</v>
      </c>
      <c r="G127" s="295"/>
      <c r="H127" s="295" t="s">
        <v>1029</v>
      </c>
      <c r="I127" s="295" t="s">
        <v>981</v>
      </c>
      <c r="J127" s="295" t="s">
        <v>1030</v>
      </c>
      <c r="K127" s="337"/>
    </row>
    <row r="128" spans="2:11" s="1" customFormat="1" ht="15" customHeight="1">
      <c r="B128" s="335"/>
      <c r="C128" s="295" t="s">
        <v>927</v>
      </c>
      <c r="D128" s="295"/>
      <c r="E128" s="295"/>
      <c r="F128" s="315" t="s">
        <v>979</v>
      </c>
      <c r="G128" s="295"/>
      <c r="H128" s="295" t="s">
        <v>1031</v>
      </c>
      <c r="I128" s="295" t="s">
        <v>981</v>
      </c>
      <c r="J128" s="295" t="s">
        <v>1030</v>
      </c>
      <c r="K128" s="337"/>
    </row>
    <row r="129" spans="2:11" s="1" customFormat="1" ht="15" customHeight="1">
      <c r="B129" s="335"/>
      <c r="C129" s="295" t="s">
        <v>990</v>
      </c>
      <c r="D129" s="295"/>
      <c r="E129" s="295"/>
      <c r="F129" s="315" t="s">
        <v>985</v>
      </c>
      <c r="G129" s="295"/>
      <c r="H129" s="295" t="s">
        <v>991</v>
      </c>
      <c r="I129" s="295" t="s">
        <v>981</v>
      </c>
      <c r="J129" s="295">
        <v>15</v>
      </c>
      <c r="K129" s="337"/>
    </row>
    <row r="130" spans="2:11" s="1" customFormat="1" ht="15" customHeight="1">
      <c r="B130" s="335"/>
      <c r="C130" s="317" t="s">
        <v>992</v>
      </c>
      <c r="D130" s="317"/>
      <c r="E130" s="317"/>
      <c r="F130" s="318" t="s">
        <v>985</v>
      </c>
      <c r="G130" s="317"/>
      <c r="H130" s="317" t="s">
        <v>993</v>
      </c>
      <c r="I130" s="317" t="s">
        <v>981</v>
      </c>
      <c r="J130" s="317">
        <v>15</v>
      </c>
      <c r="K130" s="337"/>
    </row>
    <row r="131" spans="2:11" s="1" customFormat="1" ht="15" customHeight="1">
      <c r="B131" s="335"/>
      <c r="C131" s="317" t="s">
        <v>994</v>
      </c>
      <c r="D131" s="317"/>
      <c r="E131" s="317"/>
      <c r="F131" s="318" t="s">
        <v>985</v>
      </c>
      <c r="G131" s="317"/>
      <c r="H131" s="317" t="s">
        <v>995</v>
      </c>
      <c r="I131" s="317" t="s">
        <v>981</v>
      </c>
      <c r="J131" s="317">
        <v>20</v>
      </c>
      <c r="K131" s="337"/>
    </row>
    <row r="132" spans="2:11" s="1" customFormat="1" ht="15" customHeight="1">
      <c r="B132" s="335"/>
      <c r="C132" s="317" t="s">
        <v>996</v>
      </c>
      <c r="D132" s="317"/>
      <c r="E132" s="317"/>
      <c r="F132" s="318" t="s">
        <v>985</v>
      </c>
      <c r="G132" s="317"/>
      <c r="H132" s="317" t="s">
        <v>997</v>
      </c>
      <c r="I132" s="317" t="s">
        <v>981</v>
      </c>
      <c r="J132" s="317">
        <v>20</v>
      </c>
      <c r="K132" s="337"/>
    </row>
    <row r="133" spans="2:11" s="1" customFormat="1" ht="15" customHeight="1">
      <c r="B133" s="335"/>
      <c r="C133" s="295" t="s">
        <v>984</v>
      </c>
      <c r="D133" s="295"/>
      <c r="E133" s="295"/>
      <c r="F133" s="315" t="s">
        <v>985</v>
      </c>
      <c r="G133" s="295"/>
      <c r="H133" s="295" t="s">
        <v>1019</v>
      </c>
      <c r="I133" s="295" t="s">
        <v>981</v>
      </c>
      <c r="J133" s="295">
        <v>50</v>
      </c>
      <c r="K133" s="337"/>
    </row>
    <row r="134" spans="2:11" s="1" customFormat="1" ht="15" customHeight="1">
      <c r="B134" s="335"/>
      <c r="C134" s="295" t="s">
        <v>998</v>
      </c>
      <c r="D134" s="295"/>
      <c r="E134" s="295"/>
      <c r="F134" s="315" t="s">
        <v>985</v>
      </c>
      <c r="G134" s="295"/>
      <c r="H134" s="295" t="s">
        <v>1019</v>
      </c>
      <c r="I134" s="295" t="s">
        <v>981</v>
      </c>
      <c r="J134" s="295">
        <v>50</v>
      </c>
      <c r="K134" s="337"/>
    </row>
    <row r="135" spans="2:11" s="1" customFormat="1" ht="15" customHeight="1">
      <c r="B135" s="335"/>
      <c r="C135" s="295" t="s">
        <v>1004</v>
      </c>
      <c r="D135" s="295"/>
      <c r="E135" s="295"/>
      <c r="F135" s="315" t="s">
        <v>985</v>
      </c>
      <c r="G135" s="295"/>
      <c r="H135" s="295" t="s">
        <v>1019</v>
      </c>
      <c r="I135" s="295" t="s">
        <v>981</v>
      </c>
      <c r="J135" s="295">
        <v>50</v>
      </c>
      <c r="K135" s="337"/>
    </row>
    <row r="136" spans="2:11" s="1" customFormat="1" ht="15" customHeight="1">
      <c r="B136" s="335"/>
      <c r="C136" s="295" t="s">
        <v>1006</v>
      </c>
      <c r="D136" s="295"/>
      <c r="E136" s="295"/>
      <c r="F136" s="315" t="s">
        <v>985</v>
      </c>
      <c r="G136" s="295"/>
      <c r="H136" s="295" t="s">
        <v>1019</v>
      </c>
      <c r="I136" s="295" t="s">
        <v>981</v>
      </c>
      <c r="J136" s="295">
        <v>50</v>
      </c>
      <c r="K136" s="337"/>
    </row>
    <row r="137" spans="2:11" s="1" customFormat="1" ht="15" customHeight="1">
      <c r="B137" s="335"/>
      <c r="C137" s="295" t="s">
        <v>1007</v>
      </c>
      <c r="D137" s="295"/>
      <c r="E137" s="295"/>
      <c r="F137" s="315" t="s">
        <v>985</v>
      </c>
      <c r="G137" s="295"/>
      <c r="H137" s="295" t="s">
        <v>1032</v>
      </c>
      <c r="I137" s="295" t="s">
        <v>981</v>
      </c>
      <c r="J137" s="295">
        <v>255</v>
      </c>
      <c r="K137" s="337"/>
    </row>
    <row r="138" spans="2:11" s="1" customFormat="1" ht="15" customHeight="1">
      <c r="B138" s="335"/>
      <c r="C138" s="295" t="s">
        <v>1009</v>
      </c>
      <c r="D138" s="295"/>
      <c r="E138" s="295"/>
      <c r="F138" s="315" t="s">
        <v>979</v>
      </c>
      <c r="G138" s="295"/>
      <c r="H138" s="295" t="s">
        <v>1033</v>
      </c>
      <c r="I138" s="295" t="s">
        <v>1011</v>
      </c>
      <c r="J138" s="295"/>
      <c r="K138" s="337"/>
    </row>
    <row r="139" spans="2:11" s="1" customFormat="1" ht="15" customHeight="1">
      <c r="B139" s="335"/>
      <c r="C139" s="295" t="s">
        <v>1012</v>
      </c>
      <c r="D139" s="295"/>
      <c r="E139" s="295"/>
      <c r="F139" s="315" t="s">
        <v>979</v>
      </c>
      <c r="G139" s="295"/>
      <c r="H139" s="295" t="s">
        <v>1034</v>
      </c>
      <c r="I139" s="295" t="s">
        <v>1014</v>
      </c>
      <c r="J139" s="295"/>
      <c r="K139" s="337"/>
    </row>
    <row r="140" spans="2:11" s="1" customFormat="1" ht="15" customHeight="1">
      <c r="B140" s="335"/>
      <c r="C140" s="295" t="s">
        <v>1015</v>
      </c>
      <c r="D140" s="295"/>
      <c r="E140" s="295"/>
      <c r="F140" s="315" t="s">
        <v>979</v>
      </c>
      <c r="G140" s="295"/>
      <c r="H140" s="295" t="s">
        <v>1015</v>
      </c>
      <c r="I140" s="295" t="s">
        <v>1014</v>
      </c>
      <c r="J140" s="295"/>
      <c r="K140" s="337"/>
    </row>
    <row r="141" spans="2:11" s="1" customFormat="1" ht="15" customHeight="1">
      <c r="B141" s="335"/>
      <c r="C141" s="295" t="s">
        <v>47</v>
      </c>
      <c r="D141" s="295"/>
      <c r="E141" s="295"/>
      <c r="F141" s="315" t="s">
        <v>979</v>
      </c>
      <c r="G141" s="295"/>
      <c r="H141" s="295" t="s">
        <v>1035</v>
      </c>
      <c r="I141" s="295" t="s">
        <v>1014</v>
      </c>
      <c r="J141" s="295"/>
      <c r="K141" s="337"/>
    </row>
    <row r="142" spans="2:11" s="1" customFormat="1" ht="15" customHeight="1">
      <c r="B142" s="335"/>
      <c r="C142" s="295" t="s">
        <v>1036</v>
      </c>
      <c r="D142" s="295"/>
      <c r="E142" s="295"/>
      <c r="F142" s="315" t="s">
        <v>979</v>
      </c>
      <c r="G142" s="295"/>
      <c r="H142" s="295" t="s">
        <v>1037</v>
      </c>
      <c r="I142" s="295" t="s">
        <v>1014</v>
      </c>
      <c r="J142" s="295"/>
      <c r="K142" s="337"/>
    </row>
    <row r="143" spans="2:11" s="1" customFormat="1" ht="15" customHeight="1">
      <c r="B143" s="338"/>
      <c r="C143" s="339"/>
      <c r="D143" s="339"/>
      <c r="E143" s="339"/>
      <c r="F143" s="339"/>
      <c r="G143" s="339"/>
      <c r="H143" s="339"/>
      <c r="I143" s="339"/>
      <c r="J143" s="339"/>
      <c r="K143" s="340"/>
    </row>
    <row r="144" spans="2:11" s="1" customFormat="1" ht="18.75" customHeight="1">
      <c r="B144" s="292"/>
      <c r="C144" s="292"/>
      <c r="D144" s="292"/>
      <c r="E144" s="292"/>
      <c r="F144" s="327"/>
      <c r="G144" s="292"/>
      <c r="H144" s="292"/>
      <c r="I144" s="292"/>
      <c r="J144" s="292"/>
      <c r="K144" s="292"/>
    </row>
    <row r="145" spans="2:11" s="1" customFormat="1" ht="18.75" customHeight="1">
      <c r="B145" s="302"/>
      <c r="C145" s="302"/>
      <c r="D145" s="302"/>
      <c r="E145" s="302"/>
      <c r="F145" s="302"/>
      <c r="G145" s="302"/>
      <c r="H145" s="302"/>
      <c r="I145" s="302"/>
      <c r="J145" s="302"/>
      <c r="K145" s="302"/>
    </row>
    <row r="146" spans="2:11" s="1" customFormat="1" ht="7.5" customHeight="1">
      <c r="B146" s="303"/>
      <c r="C146" s="304"/>
      <c r="D146" s="304"/>
      <c r="E146" s="304"/>
      <c r="F146" s="304"/>
      <c r="G146" s="304"/>
      <c r="H146" s="304"/>
      <c r="I146" s="304"/>
      <c r="J146" s="304"/>
      <c r="K146" s="305"/>
    </row>
    <row r="147" spans="2:11" s="1" customFormat="1" ht="45" customHeight="1">
      <c r="B147" s="306"/>
      <c r="C147" s="412" t="s">
        <v>1038</v>
      </c>
      <c r="D147" s="412"/>
      <c r="E147" s="412"/>
      <c r="F147" s="412"/>
      <c r="G147" s="412"/>
      <c r="H147" s="412"/>
      <c r="I147" s="412"/>
      <c r="J147" s="412"/>
      <c r="K147" s="307"/>
    </row>
    <row r="148" spans="2:11" s="1" customFormat="1" ht="17.25" customHeight="1">
      <c r="B148" s="306"/>
      <c r="C148" s="308" t="s">
        <v>973</v>
      </c>
      <c r="D148" s="308"/>
      <c r="E148" s="308"/>
      <c r="F148" s="308" t="s">
        <v>974</v>
      </c>
      <c r="G148" s="309"/>
      <c r="H148" s="308" t="s">
        <v>63</v>
      </c>
      <c r="I148" s="308" t="s">
        <v>66</v>
      </c>
      <c r="J148" s="308" t="s">
        <v>975</v>
      </c>
      <c r="K148" s="307"/>
    </row>
    <row r="149" spans="2:11" s="1" customFormat="1" ht="17.25" customHeight="1">
      <c r="B149" s="306"/>
      <c r="C149" s="310" t="s">
        <v>976</v>
      </c>
      <c r="D149" s="310"/>
      <c r="E149" s="310"/>
      <c r="F149" s="311" t="s">
        <v>977</v>
      </c>
      <c r="G149" s="312"/>
      <c r="H149" s="310"/>
      <c r="I149" s="310"/>
      <c r="J149" s="310" t="s">
        <v>978</v>
      </c>
      <c r="K149" s="307"/>
    </row>
    <row r="150" spans="2:11" s="1" customFormat="1" ht="5.25" customHeight="1">
      <c r="B150" s="316"/>
      <c r="C150" s="313"/>
      <c r="D150" s="313"/>
      <c r="E150" s="313"/>
      <c r="F150" s="313"/>
      <c r="G150" s="314"/>
      <c r="H150" s="313"/>
      <c r="I150" s="313"/>
      <c r="J150" s="313"/>
      <c r="K150" s="337"/>
    </row>
    <row r="151" spans="2:11" s="1" customFormat="1" ht="15" customHeight="1">
      <c r="B151" s="316"/>
      <c r="C151" s="341" t="s">
        <v>982</v>
      </c>
      <c r="D151" s="295"/>
      <c r="E151" s="295"/>
      <c r="F151" s="342" t="s">
        <v>979</v>
      </c>
      <c r="G151" s="295"/>
      <c r="H151" s="341" t="s">
        <v>1019</v>
      </c>
      <c r="I151" s="341" t="s">
        <v>981</v>
      </c>
      <c r="J151" s="341">
        <v>120</v>
      </c>
      <c r="K151" s="337"/>
    </row>
    <row r="152" spans="2:11" s="1" customFormat="1" ht="15" customHeight="1">
      <c r="B152" s="316"/>
      <c r="C152" s="341" t="s">
        <v>1028</v>
      </c>
      <c r="D152" s="295"/>
      <c r="E152" s="295"/>
      <c r="F152" s="342" t="s">
        <v>979</v>
      </c>
      <c r="G152" s="295"/>
      <c r="H152" s="341" t="s">
        <v>1039</v>
      </c>
      <c r="I152" s="341" t="s">
        <v>981</v>
      </c>
      <c r="J152" s="341" t="s">
        <v>1030</v>
      </c>
      <c r="K152" s="337"/>
    </row>
    <row r="153" spans="2:11" s="1" customFormat="1" ht="15" customHeight="1">
      <c r="B153" s="316"/>
      <c r="C153" s="341" t="s">
        <v>927</v>
      </c>
      <c r="D153" s="295"/>
      <c r="E153" s="295"/>
      <c r="F153" s="342" t="s">
        <v>979</v>
      </c>
      <c r="G153" s="295"/>
      <c r="H153" s="341" t="s">
        <v>1040</v>
      </c>
      <c r="I153" s="341" t="s">
        <v>981</v>
      </c>
      <c r="J153" s="341" t="s">
        <v>1030</v>
      </c>
      <c r="K153" s="337"/>
    </row>
    <row r="154" spans="2:11" s="1" customFormat="1" ht="15" customHeight="1">
      <c r="B154" s="316"/>
      <c r="C154" s="341" t="s">
        <v>984</v>
      </c>
      <c r="D154" s="295"/>
      <c r="E154" s="295"/>
      <c r="F154" s="342" t="s">
        <v>985</v>
      </c>
      <c r="G154" s="295"/>
      <c r="H154" s="341" t="s">
        <v>1019</v>
      </c>
      <c r="I154" s="341" t="s">
        <v>981</v>
      </c>
      <c r="J154" s="341">
        <v>50</v>
      </c>
      <c r="K154" s="337"/>
    </row>
    <row r="155" spans="2:11" s="1" customFormat="1" ht="15" customHeight="1">
      <c r="B155" s="316"/>
      <c r="C155" s="341" t="s">
        <v>987</v>
      </c>
      <c r="D155" s="295"/>
      <c r="E155" s="295"/>
      <c r="F155" s="342" t="s">
        <v>979</v>
      </c>
      <c r="G155" s="295"/>
      <c r="H155" s="341" t="s">
        <v>1019</v>
      </c>
      <c r="I155" s="341" t="s">
        <v>989</v>
      </c>
      <c r="J155" s="341"/>
      <c r="K155" s="337"/>
    </row>
    <row r="156" spans="2:11" s="1" customFormat="1" ht="15" customHeight="1">
      <c r="B156" s="316"/>
      <c r="C156" s="341" t="s">
        <v>998</v>
      </c>
      <c r="D156" s="295"/>
      <c r="E156" s="295"/>
      <c r="F156" s="342" t="s">
        <v>985</v>
      </c>
      <c r="G156" s="295"/>
      <c r="H156" s="341" t="s">
        <v>1019</v>
      </c>
      <c r="I156" s="341" t="s">
        <v>981</v>
      </c>
      <c r="J156" s="341">
        <v>50</v>
      </c>
      <c r="K156" s="337"/>
    </row>
    <row r="157" spans="2:11" s="1" customFormat="1" ht="15" customHeight="1">
      <c r="B157" s="316"/>
      <c r="C157" s="341" t="s">
        <v>1006</v>
      </c>
      <c r="D157" s="295"/>
      <c r="E157" s="295"/>
      <c r="F157" s="342" t="s">
        <v>985</v>
      </c>
      <c r="G157" s="295"/>
      <c r="H157" s="341" t="s">
        <v>1019</v>
      </c>
      <c r="I157" s="341" t="s">
        <v>981</v>
      </c>
      <c r="J157" s="341">
        <v>50</v>
      </c>
      <c r="K157" s="337"/>
    </row>
    <row r="158" spans="2:11" s="1" customFormat="1" ht="15" customHeight="1">
      <c r="B158" s="316"/>
      <c r="C158" s="341" t="s">
        <v>1004</v>
      </c>
      <c r="D158" s="295"/>
      <c r="E158" s="295"/>
      <c r="F158" s="342" t="s">
        <v>985</v>
      </c>
      <c r="G158" s="295"/>
      <c r="H158" s="341" t="s">
        <v>1019</v>
      </c>
      <c r="I158" s="341" t="s">
        <v>981</v>
      </c>
      <c r="J158" s="341">
        <v>50</v>
      </c>
      <c r="K158" s="337"/>
    </row>
    <row r="159" spans="2:11" s="1" customFormat="1" ht="15" customHeight="1">
      <c r="B159" s="316"/>
      <c r="C159" s="341" t="s">
        <v>116</v>
      </c>
      <c r="D159" s="295"/>
      <c r="E159" s="295"/>
      <c r="F159" s="342" t="s">
        <v>979</v>
      </c>
      <c r="G159" s="295"/>
      <c r="H159" s="341" t="s">
        <v>1041</v>
      </c>
      <c r="I159" s="341" t="s">
        <v>981</v>
      </c>
      <c r="J159" s="341" t="s">
        <v>1042</v>
      </c>
      <c r="K159" s="337"/>
    </row>
    <row r="160" spans="2:11" s="1" customFormat="1" ht="15" customHeight="1">
      <c r="B160" s="316"/>
      <c r="C160" s="341" t="s">
        <v>1043</v>
      </c>
      <c r="D160" s="295"/>
      <c r="E160" s="295"/>
      <c r="F160" s="342" t="s">
        <v>979</v>
      </c>
      <c r="G160" s="295"/>
      <c r="H160" s="341" t="s">
        <v>1044</v>
      </c>
      <c r="I160" s="341" t="s">
        <v>1014</v>
      </c>
      <c r="J160" s="341"/>
      <c r="K160" s="337"/>
    </row>
    <row r="161" spans="2:11" s="1" customFormat="1" ht="15" customHeight="1">
      <c r="B161" s="343"/>
      <c r="C161" s="325"/>
      <c r="D161" s="325"/>
      <c r="E161" s="325"/>
      <c r="F161" s="325"/>
      <c r="G161" s="325"/>
      <c r="H161" s="325"/>
      <c r="I161" s="325"/>
      <c r="J161" s="325"/>
      <c r="K161" s="344"/>
    </row>
    <row r="162" spans="2:11" s="1" customFormat="1" ht="18.75" customHeight="1">
      <c r="B162" s="292"/>
      <c r="C162" s="295"/>
      <c r="D162" s="295"/>
      <c r="E162" s="295"/>
      <c r="F162" s="315"/>
      <c r="G162" s="295"/>
      <c r="H162" s="295"/>
      <c r="I162" s="295"/>
      <c r="J162" s="295"/>
      <c r="K162" s="292"/>
    </row>
    <row r="163" spans="2:11" s="1" customFormat="1" ht="18.75" customHeight="1">
      <c r="B163" s="302"/>
      <c r="C163" s="302"/>
      <c r="D163" s="302"/>
      <c r="E163" s="302"/>
      <c r="F163" s="302"/>
      <c r="G163" s="302"/>
      <c r="H163" s="302"/>
      <c r="I163" s="302"/>
      <c r="J163" s="302"/>
      <c r="K163" s="302"/>
    </row>
    <row r="164" spans="2:11" s="1" customFormat="1" ht="7.5" customHeight="1">
      <c r="B164" s="284"/>
      <c r="C164" s="285"/>
      <c r="D164" s="285"/>
      <c r="E164" s="285"/>
      <c r="F164" s="285"/>
      <c r="G164" s="285"/>
      <c r="H164" s="285"/>
      <c r="I164" s="285"/>
      <c r="J164" s="285"/>
      <c r="K164" s="286"/>
    </row>
    <row r="165" spans="2:11" s="1" customFormat="1" ht="45" customHeight="1">
      <c r="B165" s="287"/>
      <c r="C165" s="413" t="s">
        <v>1045</v>
      </c>
      <c r="D165" s="413"/>
      <c r="E165" s="413"/>
      <c r="F165" s="413"/>
      <c r="G165" s="413"/>
      <c r="H165" s="413"/>
      <c r="I165" s="413"/>
      <c r="J165" s="413"/>
      <c r="K165" s="288"/>
    </row>
    <row r="166" spans="2:11" s="1" customFormat="1" ht="17.25" customHeight="1">
      <c r="B166" s="287"/>
      <c r="C166" s="308" t="s">
        <v>973</v>
      </c>
      <c r="D166" s="308"/>
      <c r="E166" s="308"/>
      <c r="F166" s="308" t="s">
        <v>974</v>
      </c>
      <c r="G166" s="345"/>
      <c r="H166" s="346" t="s">
        <v>63</v>
      </c>
      <c r="I166" s="346" t="s">
        <v>66</v>
      </c>
      <c r="J166" s="308" t="s">
        <v>975</v>
      </c>
      <c r="K166" s="288"/>
    </row>
    <row r="167" spans="2:11" s="1" customFormat="1" ht="17.25" customHeight="1">
      <c r="B167" s="289"/>
      <c r="C167" s="310" t="s">
        <v>976</v>
      </c>
      <c r="D167" s="310"/>
      <c r="E167" s="310"/>
      <c r="F167" s="311" t="s">
        <v>977</v>
      </c>
      <c r="G167" s="347"/>
      <c r="H167" s="348"/>
      <c r="I167" s="348"/>
      <c r="J167" s="310" t="s">
        <v>978</v>
      </c>
      <c r="K167" s="290"/>
    </row>
    <row r="168" spans="2:11" s="1" customFormat="1" ht="5.25" customHeight="1">
      <c r="B168" s="316"/>
      <c r="C168" s="313"/>
      <c r="D168" s="313"/>
      <c r="E168" s="313"/>
      <c r="F168" s="313"/>
      <c r="G168" s="314"/>
      <c r="H168" s="313"/>
      <c r="I168" s="313"/>
      <c r="J168" s="313"/>
      <c r="K168" s="337"/>
    </row>
    <row r="169" spans="2:11" s="1" customFormat="1" ht="15" customHeight="1">
      <c r="B169" s="316"/>
      <c r="C169" s="295" t="s">
        <v>982</v>
      </c>
      <c r="D169" s="295"/>
      <c r="E169" s="295"/>
      <c r="F169" s="315" t="s">
        <v>979</v>
      </c>
      <c r="G169" s="295"/>
      <c r="H169" s="295" t="s">
        <v>1019</v>
      </c>
      <c r="I169" s="295" t="s">
        <v>981</v>
      </c>
      <c r="J169" s="295">
        <v>120</v>
      </c>
      <c r="K169" s="337"/>
    </row>
    <row r="170" spans="2:11" s="1" customFormat="1" ht="15" customHeight="1">
      <c r="B170" s="316"/>
      <c r="C170" s="295" t="s">
        <v>1028</v>
      </c>
      <c r="D170" s="295"/>
      <c r="E170" s="295"/>
      <c r="F170" s="315" t="s">
        <v>979</v>
      </c>
      <c r="G170" s="295"/>
      <c r="H170" s="295" t="s">
        <v>1029</v>
      </c>
      <c r="I170" s="295" t="s">
        <v>981</v>
      </c>
      <c r="J170" s="295" t="s">
        <v>1030</v>
      </c>
      <c r="K170" s="337"/>
    </row>
    <row r="171" spans="2:11" s="1" customFormat="1" ht="15" customHeight="1">
      <c r="B171" s="316"/>
      <c r="C171" s="295" t="s">
        <v>927</v>
      </c>
      <c r="D171" s="295"/>
      <c r="E171" s="295"/>
      <c r="F171" s="315" t="s">
        <v>979</v>
      </c>
      <c r="G171" s="295"/>
      <c r="H171" s="295" t="s">
        <v>1046</v>
      </c>
      <c r="I171" s="295" t="s">
        <v>981</v>
      </c>
      <c r="J171" s="295" t="s">
        <v>1030</v>
      </c>
      <c r="K171" s="337"/>
    </row>
    <row r="172" spans="2:11" s="1" customFormat="1" ht="15" customHeight="1">
      <c r="B172" s="316"/>
      <c r="C172" s="295" t="s">
        <v>984</v>
      </c>
      <c r="D172" s="295"/>
      <c r="E172" s="295"/>
      <c r="F172" s="315" t="s">
        <v>985</v>
      </c>
      <c r="G172" s="295"/>
      <c r="H172" s="295" t="s">
        <v>1046</v>
      </c>
      <c r="I172" s="295" t="s">
        <v>981</v>
      </c>
      <c r="J172" s="295">
        <v>50</v>
      </c>
      <c r="K172" s="337"/>
    </row>
    <row r="173" spans="2:11" s="1" customFormat="1" ht="15" customHeight="1">
      <c r="B173" s="316"/>
      <c r="C173" s="295" t="s">
        <v>987</v>
      </c>
      <c r="D173" s="295"/>
      <c r="E173" s="295"/>
      <c r="F173" s="315" t="s">
        <v>979</v>
      </c>
      <c r="G173" s="295"/>
      <c r="H173" s="295" t="s">
        <v>1046</v>
      </c>
      <c r="I173" s="295" t="s">
        <v>989</v>
      </c>
      <c r="J173" s="295"/>
      <c r="K173" s="337"/>
    </row>
    <row r="174" spans="2:11" s="1" customFormat="1" ht="15" customHeight="1">
      <c r="B174" s="316"/>
      <c r="C174" s="295" t="s">
        <v>998</v>
      </c>
      <c r="D174" s="295"/>
      <c r="E174" s="295"/>
      <c r="F174" s="315" t="s">
        <v>985</v>
      </c>
      <c r="G174" s="295"/>
      <c r="H174" s="295" t="s">
        <v>1046</v>
      </c>
      <c r="I174" s="295" t="s">
        <v>981</v>
      </c>
      <c r="J174" s="295">
        <v>50</v>
      </c>
      <c r="K174" s="337"/>
    </row>
    <row r="175" spans="2:11" s="1" customFormat="1" ht="15" customHeight="1">
      <c r="B175" s="316"/>
      <c r="C175" s="295" t="s">
        <v>1006</v>
      </c>
      <c r="D175" s="295"/>
      <c r="E175" s="295"/>
      <c r="F175" s="315" t="s">
        <v>985</v>
      </c>
      <c r="G175" s="295"/>
      <c r="H175" s="295" t="s">
        <v>1046</v>
      </c>
      <c r="I175" s="295" t="s">
        <v>981</v>
      </c>
      <c r="J175" s="295">
        <v>50</v>
      </c>
      <c r="K175" s="337"/>
    </row>
    <row r="176" spans="2:11" s="1" customFormat="1" ht="15" customHeight="1">
      <c r="B176" s="316"/>
      <c r="C176" s="295" t="s">
        <v>1004</v>
      </c>
      <c r="D176" s="295"/>
      <c r="E176" s="295"/>
      <c r="F176" s="315" t="s">
        <v>985</v>
      </c>
      <c r="G176" s="295"/>
      <c r="H176" s="295" t="s">
        <v>1046</v>
      </c>
      <c r="I176" s="295" t="s">
        <v>981</v>
      </c>
      <c r="J176" s="295">
        <v>50</v>
      </c>
      <c r="K176" s="337"/>
    </row>
    <row r="177" spans="2:11" s="1" customFormat="1" ht="15" customHeight="1">
      <c r="B177" s="316"/>
      <c r="C177" s="295" t="s">
        <v>132</v>
      </c>
      <c r="D177" s="295"/>
      <c r="E177" s="295"/>
      <c r="F177" s="315" t="s">
        <v>979</v>
      </c>
      <c r="G177" s="295"/>
      <c r="H177" s="295" t="s">
        <v>1047</v>
      </c>
      <c r="I177" s="295" t="s">
        <v>1048</v>
      </c>
      <c r="J177" s="295"/>
      <c r="K177" s="337"/>
    </row>
    <row r="178" spans="2:11" s="1" customFormat="1" ht="15" customHeight="1">
      <c r="B178" s="316"/>
      <c r="C178" s="295" t="s">
        <v>66</v>
      </c>
      <c r="D178" s="295"/>
      <c r="E178" s="295"/>
      <c r="F178" s="315" t="s">
        <v>979</v>
      </c>
      <c r="G178" s="295"/>
      <c r="H178" s="295" t="s">
        <v>1049</v>
      </c>
      <c r="I178" s="295" t="s">
        <v>1050</v>
      </c>
      <c r="J178" s="295">
        <v>1</v>
      </c>
      <c r="K178" s="337"/>
    </row>
    <row r="179" spans="2:11" s="1" customFormat="1" ht="15" customHeight="1">
      <c r="B179" s="316"/>
      <c r="C179" s="295" t="s">
        <v>62</v>
      </c>
      <c r="D179" s="295"/>
      <c r="E179" s="295"/>
      <c r="F179" s="315" t="s">
        <v>979</v>
      </c>
      <c r="G179" s="295"/>
      <c r="H179" s="295" t="s">
        <v>1051</v>
      </c>
      <c r="I179" s="295" t="s">
        <v>981</v>
      </c>
      <c r="J179" s="295">
        <v>20</v>
      </c>
      <c r="K179" s="337"/>
    </row>
    <row r="180" spans="2:11" s="1" customFormat="1" ht="15" customHeight="1">
      <c r="B180" s="316"/>
      <c r="C180" s="295" t="s">
        <v>63</v>
      </c>
      <c r="D180" s="295"/>
      <c r="E180" s="295"/>
      <c r="F180" s="315" t="s">
        <v>979</v>
      </c>
      <c r="G180" s="295"/>
      <c r="H180" s="295" t="s">
        <v>1052</v>
      </c>
      <c r="I180" s="295" t="s">
        <v>981</v>
      </c>
      <c r="J180" s="295">
        <v>255</v>
      </c>
      <c r="K180" s="337"/>
    </row>
    <row r="181" spans="2:11" s="1" customFormat="1" ht="15" customHeight="1">
      <c r="B181" s="316"/>
      <c r="C181" s="295" t="s">
        <v>133</v>
      </c>
      <c r="D181" s="295"/>
      <c r="E181" s="295"/>
      <c r="F181" s="315" t="s">
        <v>979</v>
      </c>
      <c r="G181" s="295"/>
      <c r="H181" s="295" t="s">
        <v>943</v>
      </c>
      <c r="I181" s="295" t="s">
        <v>981</v>
      </c>
      <c r="J181" s="295">
        <v>10</v>
      </c>
      <c r="K181" s="337"/>
    </row>
    <row r="182" spans="2:11" s="1" customFormat="1" ht="15" customHeight="1">
      <c r="B182" s="316"/>
      <c r="C182" s="295" t="s">
        <v>134</v>
      </c>
      <c r="D182" s="295"/>
      <c r="E182" s="295"/>
      <c r="F182" s="315" t="s">
        <v>979</v>
      </c>
      <c r="G182" s="295"/>
      <c r="H182" s="295" t="s">
        <v>1053</v>
      </c>
      <c r="I182" s="295" t="s">
        <v>1014</v>
      </c>
      <c r="J182" s="295"/>
      <c r="K182" s="337"/>
    </row>
    <row r="183" spans="2:11" s="1" customFormat="1" ht="15" customHeight="1">
      <c r="B183" s="316"/>
      <c r="C183" s="295" t="s">
        <v>1054</v>
      </c>
      <c r="D183" s="295"/>
      <c r="E183" s="295"/>
      <c r="F183" s="315" t="s">
        <v>979</v>
      </c>
      <c r="G183" s="295"/>
      <c r="H183" s="295" t="s">
        <v>1055</v>
      </c>
      <c r="I183" s="295" t="s">
        <v>1014</v>
      </c>
      <c r="J183" s="295"/>
      <c r="K183" s="337"/>
    </row>
    <row r="184" spans="2:11" s="1" customFormat="1" ht="15" customHeight="1">
      <c r="B184" s="316"/>
      <c r="C184" s="295" t="s">
        <v>1043</v>
      </c>
      <c r="D184" s="295"/>
      <c r="E184" s="295"/>
      <c r="F184" s="315" t="s">
        <v>979</v>
      </c>
      <c r="G184" s="295"/>
      <c r="H184" s="295" t="s">
        <v>1056</v>
      </c>
      <c r="I184" s="295" t="s">
        <v>1014</v>
      </c>
      <c r="J184" s="295"/>
      <c r="K184" s="337"/>
    </row>
    <row r="185" spans="2:11" s="1" customFormat="1" ht="15" customHeight="1">
      <c r="B185" s="316"/>
      <c r="C185" s="295" t="s">
        <v>136</v>
      </c>
      <c r="D185" s="295"/>
      <c r="E185" s="295"/>
      <c r="F185" s="315" t="s">
        <v>985</v>
      </c>
      <c r="G185" s="295"/>
      <c r="H185" s="295" t="s">
        <v>1057</v>
      </c>
      <c r="I185" s="295" t="s">
        <v>981</v>
      </c>
      <c r="J185" s="295">
        <v>50</v>
      </c>
      <c r="K185" s="337"/>
    </row>
    <row r="186" spans="2:11" s="1" customFormat="1" ht="15" customHeight="1">
      <c r="B186" s="316"/>
      <c r="C186" s="295" t="s">
        <v>1058</v>
      </c>
      <c r="D186" s="295"/>
      <c r="E186" s="295"/>
      <c r="F186" s="315" t="s">
        <v>985</v>
      </c>
      <c r="G186" s="295"/>
      <c r="H186" s="295" t="s">
        <v>1059</v>
      </c>
      <c r="I186" s="295" t="s">
        <v>1060</v>
      </c>
      <c r="J186" s="295"/>
      <c r="K186" s="337"/>
    </row>
    <row r="187" spans="2:11" s="1" customFormat="1" ht="15" customHeight="1">
      <c r="B187" s="316"/>
      <c r="C187" s="295" t="s">
        <v>1061</v>
      </c>
      <c r="D187" s="295"/>
      <c r="E187" s="295"/>
      <c r="F187" s="315" t="s">
        <v>985</v>
      </c>
      <c r="G187" s="295"/>
      <c r="H187" s="295" t="s">
        <v>1062</v>
      </c>
      <c r="I187" s="295" t="s">
        <v>1060</v>
      </c>
      <c r="J187" s="295"/>
      <c r="K187" s="337"/>
    </row>
    <row r="188" spans="2:11" s="1" customFormat="1" ht="15" customHeight="1">
      <c r="B188" s="316"/>
      <c r="C188" s="295" t="s">
        <v>1063</v>
      </c>
      <c r="D188" s="295"/>
      <c r="E188" s="295"/>
      <c r="F188" s="315" t="s">
        <v>985</v>
      </c>
      <c r="G188" s="295"/>
      <c r="H188" s="295" t="s">
        <v>1064</v>
      </c>
      <c r="I188" s="295" t="s">
        <v>1060</v>
      </c>
      <c r="J188" s="295"/>
      <c r="K188" s="337"/>
    </row>
    <row r="189" spans="2:11" s="1" customFormat="1" ht="15" customHeight="1">
      <c r="B189" s="316"/>
      <c r="C189" s="349" t="s">
        <v>1065</v>
      </c>
      <c r="D189" s="295"/>
      <c r="E189" s="295"/>
      <c r="F189" s="315" t="s">
        <v>985</v>
      </c>
      <c r="G189" s="295"/>
      <c r="H189" s="295" t="s">
        <v>1066</v>
      </c>
      <c r="I189" s="295" t="s">
        <v>1067</v>
      </c>
      <c r="J189" s="350" t="s">
        <v>1068</v>
      </c>
      <c r="K189" s="337"/>
    </row>
    <row r="190" spans="2:11" s="1" customFormat="1" ht="15" customHeight="1">
      <c r="B190" s="316"/>
      <c r="C190" s="301" t="s">
        <v>51</v>
      </c>
      <c r="D190" s="295"/>
      <c r="E190" s="295"/>
      <c r="F190" s="315" t="s">
        <v>979</v>
      </c>
      <c r="G190" s="295"/>
      <c r="H190" s="292" t="s">
        <v>1069</v>
      </c>
      <c r="I190" s="295" t="s">
        <v>1070</v>
      </c>
      <c r="J190" s="295"/>
      <c r="K190" s="337"/>
    </row>
    <row r="191" spans="2:11" s="1" customFormat="1" ht="15" customHeight="1">
      <c r="B191" s="316"/>
      <c r="C191" s="301" t="s">
        <v>1071</v>
      </c>
      <c r="D191" s="295"/>
      <c r="E191" s="295"/>
      <c r="F191" s="315" t="s">
        <v>979</v>
      </c>
      <c r="G191" s="295"/>
      <c r="H191" s="295" t="s">
        <v>1072</v>
      </c>
      <c r="I191" s="295" t="s">
        <v>1014</v>
      </c>
      <c r="J191" s="295"/>
      <c r="K191" s="337"/>
    </row>
    <row r="192" spans="2:11" s="1" customFormat="1" ht="15" customHeight="1">
      <c r="B192" s="316"/>
      <c r="C192" s="301" t="s">
        <v>1073</v>
      </c>
      <c r="D192" s="295"/>
      <c r="E192" s="295"/>
      <c r="F192" s="315" t="s">
        <v>979</v>
      </c>
      <c r="G192" s="295"/>
      <c r="H192" s="295" t="s">
        <v>1074</v>
      </c>
      <c r="I192" s="295" t="s">
        <v>1014</v>
      </c>
      <c r="J192" s="295"/>
      <c r="K192" s="337"/>
    </row>
    <row r="193" spans="2:11" s="1" customFormat="1" ht="15" customHeight="1">
      <c r="B193" s="316"/>
      <c r="C193" s="301" t="s">
        <v>1075</v>
      </c>
      <c r="D193" s="295"/>
      <c r="E193" s="295"/>
      <c r="F193" s="315" t="s">
        <v>985</v>
      </c>
      <c r="G193" s="295"/>
      <c r="H193" s="295" t="s">
        <v>1076</v>
      </c>
      <c r="I193" s="295" t="s">
        <v>1014</v>
      </c>
      <c r="J193" s="295"/>
      <c r="K193" s="337"/>
    </row>
    <row r="194" spans="2:11" s="1" customFormat="1" ht="15" customHeight="1">
      <c r="B194" s="343"/>
      <c r="C194" s="351"/>
      <c r="D194" s="325"/>
      <c r="E194" s="325"/>
      <c r="F194" s="325"/>
      <c r="G194" s="325"/>
      <c r="H194" s="325"/>
      <c r="I194" s="325"/>
      <c r="J194" s="325"/>
      <c r="K194" s="344"/>
    </row>
    <row r="195" spans="2:11" s="1" customFormat="1" ht="18.75" customHeight="1">
      <c r="B195" s="292"/>
      <c r="C195" s="295"/>
      <c r="D195" s="295"/>
      <c r="E195" s="295"/>
      <c r="F195" s="315"/>
      <c r="G195" s="295"/>
      <c r="H195" s="295"/>
      <c r="I195" s="295"/>
      <c r="J195" s="295"/>
      <c r="K195" s="292"/>
    </row>
    <row r="196" spans="2:11" s="1" customFormat="1" ht="18.75" customHeight="1">
      <c r="B196" s="292"/>
      <c r="C196" s="295"/>
      <c r="D196" s="295"/>
      <c r="E196" s="295"/>
      <c r="F196" s="315"/>
      <c r="G196" s="295"/>
      <c r="H196" s="295"/>
      <c r="I196" s="295"/>
      <c r="J196" s="295"/>
      <c r="K196" s="292"/>
    </row>
    <row r="197" spans="2:11" s="1" customFormat="1" ht="18.75" customHeight="1">
      <c r="B197" s="302"/>
      <c r="C197" s="302"/>
      <c r="D197" s="302"/>
      <c r="E197" s="302"/>
      <c r="F197" s="302"/>
      <c r="G197" s="302"/>
      <c r="H197" s="302"/>
      <c r="I197" s="302"/>
      <c r="J197" s="302"/>
      <c r="K197" s="302"/>
    </row>
    <row r="198" spans="2:11" s="1" customFormat="1" ht="12">
      <c r="B198" s="284"/>
      <c r="C198" s="285"/>
      <c r="D198" s="285"/>
      <c r="E198" s="285"/>
      <c r="F198" s="285"/>
      <c r="G198" s="285"/>
      <c r="H198" s="285"/>
      <c r="I198" s="285"/>
      <c r="J198" s="285"/>
      <c r="K198" s="286"/>
    </row>
    <row r="199" spans="2:11" s="1" customFormat="1" ht="22.2">
      <c r="B199" s="287"/>
      <c r="C199" s="413" t="s">
        <v>1077</v>
      </c>
      <c r="D199" s="413"/>
      <c r="E199" s="413"/>
      <c r="F199" s="413"/>
      <c r="G199" s="413"/>
      <c r="H199" s="413"/>
      <c r="I199" s="413"/>
      <c r="J199" s="413"/>
      <c r="K199" s="288"/>
    </row>
    <row r="200" spans="2:11" s="1" customFormat="1" ht="25.5" customHeight="1">
      <c r="B200" s="287"/>
      <c r="C200" s="352" t="s">
        <v>1078</v>
      </c>
      <c r="D200" s="352"/>
      <c r="E200" s="352"/>
      <c r="F200" s="352" t="s">
        <v>1079</v>
      </c>
      <c r="G200" s="353"/>
      <c r="H200" s="414" t="s">
        <v>1080</v>
      </c>
      <c r="I200" s="414"/>
      <c r="J200" s="414"/>
      <c r="K200" s="288"/>
    </row>
    <row r="201" spans="2:11" s="1" customFormat="1" ht="5.25" customHeight="1">
      <c r="B201" s="316"/>
      <c r="C201" s="313"/>
      <c r="D201" s="313"/>
      <c r="E201" s="313"/>
      <c r="F201" s="313"/>
      <c r="G201" s="295"/>
      <c r="H201" s="313"/>
      <c r="I201" s="313"/>
      <c r="J201" s="313"/>
      <c r="K201" s="337"/>
    </row>
    <row r="202" spans="2:11" s="1" customFormat="1" ht="15" customHeight="1">
      <c r="B202" s="316"/>
      <c r="C202" s="295" t="s">
        <v>1070</v>
      </c>
      <c r="D202" s="295"/>
      <c r="E202" s="295"/>
      <c r="F202" s="315" t="s">
        <v>52</v>
      </c>
      <c r="G202" s="295"/>
      <c r="H202" s="415" t="s">
        <v>1081</v>
      </c>
      <c r="I202" s="415"/>
      <c r="J202" s="415"/>
      <c r="K202" s="337"/>
    </row>
    <row r="203" spans="2:11" s="1" customFormat="1" ht="15" customHeight="1">
      <c r="B203" s="316"/>
      <c r="C203" s="322"/>
      <c r="D203" s="295"/>
      <c r="E203" s="295"/>
      <c r="F203" s="315" t="s">
        <v>53</v>
      </c>
      <c r="G203" s="295"/>
      <c r="H203" s="415" t="s">
        <v>1082</v>
      </c>
      <c r="I203" s="415"/>
      <c r="J203" s="415"/>
      <c r="K203" s="337"/>
    </row>
    <row r="204" spans="2:11" s="1" customFormat="1" ht="15" customHeight="1">
      <c r="B204" s="316"/>
      <c r="C204" s="322"/>
      <c r="D204" s="295"/>
      <c r="E204" s="295"/>
      <c r="F204" s="315" t="s">
        <v>56</v>
      </c>
      <c r="G204" s="295"/>
      <c r="H204" s="415" t="s">
        <v>1083</v>
      </c>
      <c r="I204" s="415"/>
      <c r="J204" s="415"/>
      <c r="K204" s="337"/>
    </row>
    <row r="205" spans="2:11" s="1" customFormat="1" ht="15" customHeight="1">
      <c r="B205" s="316"/>
      <c r="C205" s="295"/>
      <c r="D205" s="295"/>
      <c r="E205" s="295"/>
      <c r="F205" s="315" t="s">
        <v>54</v>
      </c>
      <c r="G205" s="295"/>
      <c r="H205" s="415" t="s">
        <v>1084</v>
      </c>
      <c r="I205" s="415"/>
      <c r="J205" s="415"/>
      <c r="K205" s="337"/>
    </row>
    <row r="206" spans="2:11" s="1" customFormat="1" ht="15" customHeight="1">
      <c r="B206" s="316"/>
      <c r="C206" s="295"/>
      <c r="D206" s="295"/>
      <c r="E206" s="295"/>
      <c r="F206" s="315" t="s">
        <v>55</v>
      </c>
      <c r="G206" s="295"/>
      <c r="H206" s="415" t="s">
        <v>1085</v>
      </c>
      <c r="I206" s="415"/>
      <c r="J206" s="415"/>
      <c r="K206" s="337"/>
    </row>
    <row r="207" spans="2:11" s="1" customFormat="1" ht="15" customHeight="1">
      <c r="B207" s="316"/>
      <c r="C207" s="295"/>
      <c r="D207" s="295"/>
      <c r="E207" s="295"/>
      <c r="F207" s="315"/>
      <c r="G207" s="295"/>
      <c r="H207" s="295"/>
      <c r="I207" s="295"/>
      <c r="J207" s="295"/>
      <c r="K207" s="337"/>
    </row>
    <row r="208" spans="2:11" s="1" customFormat="1" ht="15" customHeight="1">
      <c r="B208" s="316"/>
      <c r="C208" s="295" t="s">
        <v>1026</v>
      </c>
      <c r="D208" s="295"/>
      <c r="E208" s="295"/>
      <c r="F208" s="315" t="s">
        <v>88</v>
      </c>
      <c r="G208" s="295"/>
      <c r="H208" s="415" t="s">
        <v>1086</v>
      </c>
      <c r="I208" s="415"/>
      <c r="J208" s="415"/>
      <c r="K208" s="337"/>
    </row>
    <row r="209" spans="2:11" s="1" customFormat="1" ht="15" customHeight="1">
      <c r="B209" s="316"/>
      <c r="C209" s="322"/>
      <c r="D209" s="295"/>
      <c r="E209" s="295"/>
      <c r="F209" s="315" t="s">
        <v>922</v>
      </c>
      <c r="G209" s="295"/>
      <c r="H209" s="415" t="s">
        <v>923</v>
      </c>
      <c r="I209" s="415"/>
      <c r="J209" s="415"/>
      <c r="K209" s="337"/>
    </row>
    <row r="210" spans="2:11" s="1" customFormat="1" ht="15" customHeight="1">
      <c r="B210" s="316"/>
      <c r="C210" s="295"/>
      <c r="D210" s="295"/>
      <c r="E210" s="295"/>
      <c r="F210" s="315" t="s">
        <v>920</v>
      </c>
      <c r="G210" s="295"/>
      <c r="H210" s="415" t="s">
        <v>1087</v>
      </c>
      <c r="I210" s="415"/>
      <c r="J210" s="415"/>
      <c r="K210" s="337"/>
    </row>
    <row r="211" spans="2:11" s="1" customFormat="1" ht="15" customHeight="1">
      <c r="B211" s="354"/>
      <c r="C211" s="322"/>
      <c r="D211" s="322"/>
      <c r="E211" s="322"/>
      <c r="F211" s="315" t="s">
        <v>91</v>
      </c>
      <c r="G211" s="301"/>
      <c r="H211" s="416" t="s">
        <v>924</v>
      </c>
      <c r="I211" s="416"/>
      <c r="J211" s="416"/>
      <c r="K211" s="355"/>
    </row>
    <row r="212" spans="2:11" s="1" customFormat="1" ht="15" customHeight="1">
      <c r="B212" s="354"/>
      <c r="C212" s="322"/>
      <c r="D212" s="322"/>
      <c r="E212" s="322"/>
      <c r="F212" s="315" t="s">
        <v>925</v>
      </c>
      <c r="G212" s="301"/>
      <c r="H212" s="416" t="s">
        <v>858</v>
      </c>
      <c r="I212" s="416"/>
      <c r="J212" s="416"/>
      <c r="K212" s="355"/>
    </row>
    <row r="213" spans="2:11" s="1" customFormat="1" ht="15" customHeight="1">
      <c r="B213" s="354"/>
      <c r="C213" s="322"/>
      <c r="D213" s="322"/>
      <c r="E213" s="322"/>
      <c r="F213" s="356"/>
      <c r="G213" s="301"/>
      <c r="H213" s="357"/>
      <c r="I213" s="357"/>
      <c r="J213" s="357"/>
      <c r="K213" s="355"/>
    </row>
    <row r="214" spans="2:11" s="1" customFormat="1" ht="15" customHeight="1">
      <c r="B214" s="354"/>
      <c r="C214" s="295" t="s">
        <v>1050</v>
      </c>
      <c r="D214" s="322"/>
      <c r="E214" s="322"/>
      <c r="F214" s="315">
        <v>1</v>
      </c>
      <c r="G214" s="301"/>
      <c r="H214" s="416" t="s">
        <v>1088</v>
      </c>
      <c r="I214" s="416"/>
      <c r="J214" s="416"/>
      <c r="K214" s="355"/>
    </row>
    <row r="215" spans="2:11" s="1" customFormat="1" ht="15" customHeight="1">
      <c r="B215" s="354"/>
      <c r="C215" s="322"/>
      <c r="D215" s="322"/>
      <c r="E215" s="322"/>
      <c r="F215" s="315">
        <v>2</v>
      </c>
      <c r="G215" s="301"/>
      <c r="H215" s="416" t="s">
        <v>1089</v>
      </c>
      <c r="I215" s="416"/>
      <c r="J215" s="416"/>
      <c r="K215" s="355"/>
    </row>
    <row r="216" spans="2:11" s="1" customFormat="1" ht="15" customHeight="1">
      <c r="B216" s="354"/>
      <c r="C216" s="322"/>
      <c r="D216" s="322"/>
      <c r="E216" s="322"/>
      <c r="F216" s="315">
        <v>3</v>
      </c>
      <c r="G216" s="301"/>
      <c r="H216" s="416" t="s">
        <v>1090</v>
      </c>
      <c r="I216" s="416"/>
      <c r="J216" s="416"/>
      <c r="K216" s="355"/>
    </row>
    <row r="217" spans="2:11" s="1" customFormat="1" ht="15" customHeight="1">
      <c r="B217" s="354"/>
      <c r="C217" s="322"/>
      <c r="D217" s="322"/>
      <c r="E217" s="322"/>
      <c r="F217" s="315">
        <v>4</v>
      </c>
      <c r="G217" s="301"/>
      <c r="H217" s="416" t="s">
        <v>1091</v>
      </c>
      <c r="I217" s="416"/>
      <c r="J217" s="416"/>
      <c r="K217" s="355"/>
    </row>
    <row r="218" spans="2:11" s="1" customFormat="1" ht="12.75" customHeight="1">
      <c r="B218" s="358"/>
      <c r="C218" s="359"/>
      <c r="D218" s="359"/>
      <c r="E218" s="359"/>
      <c r="F218" s="359"/>
      <c r="G218" s="359"/>
      <c r="H218" s="359"/>
      <c r="I218" s="359"/>
      <c r="J218" s="359"/>
      <c r="K218" s="360"/>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10</vt:i4>
      </vt:variant>
    </vt:vector>
  </HeadingPairs>
  <TitlesOfParts>
    <vt:vector size="16" baseType="lpstr">
      <vt:lpstr>Rekapitulace stavby</vt:lpstr>
      <vt:lpstr>VOP k ceně díla</vt:lpstr>
      <vt:lpstr>SO101 - SO 101 - Komunika...</vt:lpstr>
      <vt:lpstr>VON - VON - Vedlejší a os...</vt:lpstr>
      <vt:lpstr>Seznam figur</vt:lpstr>
      <vt:lpstr>Pokyny pro vyplnění</vt:lpstr>
      <vt:lpstr>'Rekapitulace stavby'!Názvy_tisku</vt:lpstr>
      <vt:lpstr>'Seznam figur'!Názvy_tisku</vt:lpstr>
      <vt:lpstr>'SO101 - SO 101 - Komunika...'!Názvy_tisku</vt:lpstr>
      <vt:lpstr>'VON - VON - Vedlejší a os...'!Názvy_tisku</vt:lpstr>
      <vt:lpstr>'Pokyny pro vyplnění'!Oblast_tisku</vt:lpstr>
      <vt:lpstr>'Rekapitulace stavby'!Oblast_tisku</vt:lpstr>
      <vt:lpstr>'Seznam figur'!Oblast_tisku</vt:lpstr>
      <vt:lpstr>'SO101 - SO 101 - Komunika...'!Oblast_tisku</vt:lpstr>
      <vt:lpstr>'VON - VON - Vedlejší a os...'!Oblast_tisku</vt:lpstr>
      <vt:lpstr>'VOP k ceně díla'!Oblast_tisku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STAPO\Luděk</dc:creator>
  <cp:lastModifiedBy>Luděk</cp:lastModifiedBy>
  <cp:lastPrinted>2020-01-13T16:34:13Z</cp:lastPrinted>
  <dcterms:created xsi:type="dcterms:W3CDTF">2020-01-13T13:16:44Z</dcterms:created>
  <dcterms:modified xsi:type="dcterms:W3CDTF">2020-01-13T16:34:52Z</dcterms:modified>
</cp:coreProperties>
</file>